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отчет" sheetId="1" r:id="rId1"/>
    <sheet name="источники" sheetId="2" r:id="rId2"/>
  </sheets>
  <definedNames/>
  <calcPr fullCalcOnLoad="1"/>
</workbook>
</file>

<file path=xl/sharedStrings.xml><?xml version="1.0" encoding="utf-8"?>
<sst xmlns="http://schemas.openxmlformats.org/spreadsheetml/2006/main" count="542" uniqueCount="422">
  <si>
    <t xml:space="preserve">939 0300 </t>
  </si>
  <si>
    <t xml:space="preserve">939 0309 </t>
  </si>
  <si>
    <t>Защита населения и территорий от чрезвычайных ситуаций природного и техногенного характера, гражданская оборона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</si>
  <si>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</si>
  <si>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Наименование показателя</t>
  </si>
  <si>
    <t xml:space="preserve"> РАЗДЕЛ 1.   Д о х о д ы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</si>
  <si>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</si>
  <si>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</si>
  <si>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</si>
  <si>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</si>
  <si>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</si>
  <si>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БЕЗВОЗМЕЗДНЫЕ ПОСТУПЛЕНИЯ</t>
  </si>
  <si>
    <t>РАЗДЕЛ 2.  Р а с х о д ы</t>
  </si>
  <si>
    <t>Культура</t>
  </si>
  <si>
    <t>Код</t>
  </si>
  <si>
    <t>182  1 06 01010 03 0000 110</t>
  </si>
  <si>
    <t>Налог с имущества, переходящего в порядке наследования или дарения</t>
  </si>
  <si>
    <t>000  1 16 00000 00 0000 000</t>
  </si>
  <si>
    <t>000  1 16 90030 00 0000 140</t>
  </si>
  <si>
    <t>Налог на имущество физических лиц</t>
  </si>
  <si>
    <t>Прочие поступления от денежных взысканий (штрафов) и иных сумм в возмещение ущерба</t>
  </si>
  <si>
    <t>Безвозмездные поступления от других бюджетов бюджетной системы Российской Федерации</t>
  </si>
  <si>
    <t>Дотации от бюджетов бюджетной системы Российской Федерации</t>
  </si>
  <si>
    <t>Дотации на выравнивание уровня бюджетной обеспеченности</t>
  </si>
  <si>
    <t>Приобретение услуг</t>
  </si>
  <si>
    <t>Прочие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</si>
  <si>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</si>
  <si>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</si>
  <si>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</si>
  <si>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</si>
  <si>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</si>
  <si>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</si>
  <si>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</si>
  <si>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</si>
  <si>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</si>
  <si>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000  1 16 90000 00 0000 140</t>
  </si>
  <si>
    <t>ОБЩЕГОСУДАРСТВЕННЫЕ ВОПРОСЫ</t>
  </si>
  <si>
    <t>182  1 16 06000 01 0000 140</t>
  </si>
  <si>
    <t>ДОХОДЫ ОТ ОКАЗАНИЯ ПЛАТНЫХ УСЛУГ И КОМПЕНСАЦИИ ЗАТРАТ ГОСУДАРСТВА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</si>
  <si>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</si>
  <si>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</si>
  <si>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И т о г о    д о х о д о в:</t>
  </si>
  <si>
    <t>МУНИЦИПАЛЬНЫЙ СОВЕТ МО СОСНОВАЯ ПОЛЯНА</t>
  </si>
  <si>
    <t>МЕСТНАЯ АДМИНИСТРАЦИЯ МО СОСНОВАЯ ПОЛЯНА</t>
  </si>
  <si>
    <t>Формирование архивных фондов органов местного  самоуправления, муниципальных предприятий и учреждений</t>
  </si>
  <si>
    <t>Благоустройство</t>
  </si>
  <si>
    <t>Озеленение территорий муниципального образования</t>
  </si>
  <si>
    <t>Периодическая печать и издательства</t>
  </si>
  <si>
    <t>Охрана семьи и детства</t>
  </si>
  <si>
    <t>И т о г о    р а с х о д о в:</t>
  </si>
  <si>
    <t>Исполнено    (тыс.руб.)</t>
  </si>
  <si>
    <t>Субвенции бюджетам внутригородских муниципальных образований Санкт-Петербурга на выполнение отдельного государсвенного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</si>
  <si>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НАЦИОНАЛЬНАЯ ЭКОНОМИКА</t>
  </si>
  <si>
    <t>Содержание муниципальной информационной службы</t>
  </si>
  <si>
    <t>Утверждено по бюджету</t>
  </si>
  <si>
    <t xml:space="preserve">Исполнено   </t>
  </si>
  <si>
    <t xml:space="preserve">внутригородского муниципального образования Санкт-Петербурга                                                                                                                  </t>
  </si>
  <si>
    <t xml:space="preserve">Отчет об исполнении бюджета     </t>
  </si>
  <si>
    <t>Функционирование высшего должностного лица субъекта Российской Федерации и муниципального образования</t>
  </si>
  <si>
    <t>внутригородского муниципального образования Санкт-Петербурга</t>
  </si>
  <si>
    <t>НАЛОГОВЫЕ И НЕНАЛОГОВЫЕ ДОХОДЫ</t>
  </si>
  <si>
    <t>Налог, взимаемый в связи с применением упрощенной системы налогообложения</t>
  </si>
  <si>
    <t>Налог, взимаемый с налогоплатильщиков, выбравших в качестве объекта налогообложения доходы</t>
  </si>
  <si>
    <t xml:space="preserve">182  1 05 01011 01 0000 110 </t>
  </si>
  <si>
    <t>Налог, взимаемый с налогоплатильщиков, выбравших в качестве объекта налогообложения доходы ( за налоговые периоды, истекшие до 1 января 2011 года)</t>
  </si>
  <si>
    <t>182  1 05 01021 01 0000 110</t>
  </si>
  <si>
    <t>Налог, взимаемый с налогоплатильщиков, выбравших в качестве объекта налогообложения доходы, уменьшенные на величину расходов</t>
  </si>
  <si>
    <t>182  1 05 01022 01 0000 110</t>
  </si>
  <si>
    <t>Налог, взимаемый с налогоплатильщиков,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</si>
  <si>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182 1 05 01050 01 0000 110</t>
  </si>
  <si>
    <t>Минимальный налог, зачисляемый в бюджеты субъектов Российской Федерации</t>
  </si>
  <si>
    <t>182 1 05 02010 02 0000 110</t>
  </si>
  <si>
    <t>182 1 05 02020 02 0000 110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</si>
  <si>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</si>
  <si>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000  1 13 00000 00 0000 000</t>
  </si>
  <si>
    <t>000  1 05 00000 00 0000 000</t>
  </si>
  <si>
    <t>000  1 05 01000 00 0000 110</t>
  </si>
  <si>
    <t>000  1 05 02000 02 0000 110</t>
  </si>
  <si>
    <t>000  1 06 00000 00 0000 000</t>
  </si>
  <si>
    <t>000  1 06 01000 00 0000 110</t>
  </si>
  <si>
    <t>000  1 16 06000 01 0000 140</t>
  </si>
  <si>
    <t>806 1 16 90030 03 0100 140</t>
  </si>
  <si>
    <t>807 1 16 90030 03 0100 140</t>
  </si>
  <si>
    <t>853 1 16 90030 03 0100 140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</si>
  <si>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</si>
  <si>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000  2 02 00000 00 0000 000</t>
  </si>
  <si>
    <t>000  2 00 00000 00 0000 000</t>
  </si>
  <si>
    <t>000  2 02 01000 00 0000 151</t>
  </si>
  <si>
    <t>000 2 02 03000 00 0000 151</t>
  </si>
  <si>
    <t>000 2 02 03024 00 0000 151</t>
  </si>
  <si>
    <t>939 2 02 03024 03 0200 151</t>
  </si>
  <si>
    <t>939 2 02 03024 03 0100 151</t>
  </si>
  <si>
    <t>000 2 02 03027 00 0000 151</t>
  </si>
  <si>
    <t>000 2 02 03027 03 0000 151</t>
  </si>
  <si>
    <t>939 2 02 03027 03 0100 151</t>
  </si>
  <si>
    <t>939 2 02 03027 03 0200 151</t>
  </si>
  <si>
    <t>Субвенции бюджетам муниципальных образований на содержание ребенка в семье опекуна и приемной семье, а также на вознаграждение приемному родителю</t>
  </si>
  <si>
    <t>Массовый спорт</t>
  </si>
  <si>
    <t>Средства массовой информации</t>
  </si>
  <si>
    <t xml:space="preserve">182  1 05 01012 01 0000 110 </t>
  </si>
  <si>
    <t>Общеэкономические вопросы</t>
  </si>
  <si>
    <t>Источники внутреннего финансирования дефицита бюджета</t>
  </si>
  <si>
    <t>тыс. руб.</t>
  </si>
  <si>
    <t xml:space="preserve">Наименование 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</si>
  <si>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</si>
  <si>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</si>
  <si>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</si>
  <si>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</si>
  <si>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</si>
  <si>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</si>
  <si>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</si>
  <si>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</si>
  <si>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</si>
  <si>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</si>
  <si>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939 01 05 02 01 03 0000 510</t>
  </si>
  <si>
    <t>Увеличение прочих остатков денежных средств бюджетов внутригородских муниципальных округов Санкт-Петербурга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</si>
  <si>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</si>
  <si>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</si>
  <si>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</si>
  <si>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</si>
  <si>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</si>
  <si>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</si>
  <si>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939 01 05 02 01 03 0000 610</t>
  </si>
  <si>
    <t>Уменьшение прочих остатков денежных средств бюджетов внутригородских муниципальных округов Санкт-Петербурга</t>
  </si>
  <si>
    <t>Всего источников финансирования дефицита бюджета</t>
  </si>
  <si>
    <t>000  1 13 02993 03 0000 130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</si>
  <si>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</si>
  <si>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867  1 13 02993 03 0100 130</t>
  </si>
  <si>
    <t>000  1 13 02000 00 0000 130</t>
  </si>
  <si>
    <t>Доходы от компнсации затрат государства</t>
  </si>
  <si>
    <t>000  2 02 01001 00 0000 151</t>
  </si>
  <si>
    <t>939  2 02 01001 03 0000 151</t>
  </si>
  <si>
    <t xml:space="preserve">000 1 14 00000 00 0000 000 </t>
  </si>
  <si>
    <t>ДОХОДЫ ОТ ПРОДАЖИ МАТЕРИАЛЬНЫХ И НЕМАТЕРИАЛЬНЫХ АКТИВОВ</t>
  </si>
  <si>
    <t>000 1 14 02030 03 0000 410</t>
  </si>
  <si>
    <t>939 1 14 02033 03 0000 410</t>
  </si>
  <si>
    <t>939 0400</t>
  </si>
  <si>
    <t xml:space="preserve">939 0401 </t>
  </si>
  <si>
    <t xml:space="preserve">939 0500 </t>
  </si>
  <si>
    <t xml:space="preserve">939 0503 </t>
  </si>
  <si>
    <t>Благоустройство придомовых территорий и дворовых территорий</t>
  </si>
  <si>
    <t>939 0503 6000403</t>
  </si>
  <si>
    <t>939 0503 6000403 244</t>
  </si>
  <si>
    <t>939 0503 6000403 244 220</t>
  </si>
  <si>
    <t>939 0503 6000403 244 226</t>
  </si>
  <si>
    <t>939 0503 6000403 244 300</t>
  </si>
  <si>
    <t>939 0503 6000403 244 310</t>
  </si>
  <si>
    <t>939 0503 6000403 244 340</t>
  </si>
  <si>
    <t xml:space="preserve">939 0700 </t>
  </si>
  <si>
    <t>939 0705</t>
  </si>
  <si>
    <t>КУЛЬТУРА, КИНЕМАТОГРАФИЯ</t>
  </si>
  <si>
    <t xml:space="preserve">939 0800 </t>
  </si>
  <si>
    <t xml:space="preserve">939 0801 </t>
  </si>
  <si>
    <t xml:space="preserve">939 1000 </t>
  </si>
  <si>
    <t>939 1003</t>
  </si>
  <si>
    <t>939 1004</t>
  </si>
  <si>
    <t>Социальное обеспечение населения</t>
  </si>
  <si>
    <t xml:space="preserve">939 1100 </t>
  </si>
  <si>
    <t xml:space="preserve">939 1102 </t>
  </si>
  <si>
    <t>ФИЗИЧЕСКАЯ КУЛЬТУРА И СПОРТ</t>
  </si>
  <si>
    <t>939 1200</t>
  </si>
  <si>
    <t xml:space="preserve">939 1202 </t>
  </si>
  <si>
    <t>Доходы от реализации имущества, находящегося в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</si>
  <si>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</si>
  <si>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945 </t>
  </si>
  <si>
    <t xml:space="preserve">945 0100 </t>
  </si>
  <si>
    <t>945 0102</t>
  </si>
  <si>
    <t>Прочая закупка товаров, работ и услуг для муниципальных нужд</t>
  </si>
  <si>
    <t xml:space="preserve">945 0103 </t>
  </si>
  <si>
    <t>Уплата налогов, сборов и иных платежей</t>
  </si>
  <si>
    <t>Профессиональная подготовка, переподготовка и повышение квалификации</t>
  </si>
  <si>
    <t xml:space="preserve">939 </t>
  </si>
  <si>
    <t xml:space="preserve">939 0100 </t>
  </si>
  <si>
    <t xml:space="preserve">939 0104 </t>
  </si>
  <si>
    <t xml:space="preserve">939 0113 </t>
  </si>
  <si>
    <t>000  1 05 04000 02 0000 110</t>
  </si>
  <si>
    <t>182 1 05 04030 02 0000 110</t>
  </si>
  <si>
    <t>Налог, взимаемый в связи с применением патентной системы налогообложения</t>
  </si>
  <si>
    <t>000  1 09 00000 00 0000 110</t>
  </si>
  <si>
    <t>000 1 09 04000 00 0000 110</t>
  </si>
  <si>
    <t>182 1 09 04040 01 0000 110</t>
  </si>
  <si>
    <t>ЗАДОЛЖЕННОСТЬ И ПЕРЕРАСЧЕТЫ ПО ОТМЕНЕННЫМ НАЛОГАМ, СБОРАМ И ИНЫМ ОБЯЗАТЕЛЬНЫМ ПЛАТЕЖАМ</t>
  </si>
  <si>
    <t>Налоги на имущество</t>
  </si>
  <si>
    <t>000 1 13 02990 00 0000 130</t>
  </si>
  <si>
    <t>Прочие доходы от компенсации затрат государства</t>
  </si>
  <si>
    <t>853 1 16 90030 03 0200 140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</si>
  <si>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</si>
  <si>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000  1 17 00000 00 0000 000</t>
  </si>
  <si>
    <t>000  1 17 05000 01 0000 180</t>
  </si>
  <si>
    <t>939  1 17 05030 03 0000 180</t>
  </si>
  <si>
    <t>ПРОЧИЕ НЕНАЛОГОВЫЕ ДОХОДЫ</t>
  </si>
  <si>
    <t>Прочие неналоговые доходы</t>
  </si>
  <si>
    <t>981</t>
  </si>
  <si>
    <t>ИЗБИРАТЕЛЬНАЯ КОМИССИЯ МО</t>
  </si>
  <si>
    <t>981 0100</t>
  </si>
  <si>
    <t>981 0107</t>
  </si>
  <si>
    <t>Обеспечение проведения выборов и референдумов</t>
  </si>
  <si>
    <t>981 0107 0200100</t>
  </si>
  <si>
    <t>Проведение муниципальных выборов</t>
  </si>
  <si>
    <t>981 0107 0200100 240</t>
  </si>
  <si>
    <t>Иные закупки товаров, работ и услуг для обеспечения государственных (муниципальных) нужд</t>
  </si>
  <si>
    <t>939 0111</t>
  </si>
  <si>
    <t>Резервные фонды</t>
  </si>
  <si>
    <t>Резервные средства</t>
  </si>
  <si>
    <t>Погашение кредиторской задолженности по выполнению формления к праздничным мероприятиям на территории муниципального образования</t>
  </si>
  <si>
    <t>Публичные нормативные социальные выплаты гражданам</t>
  </si>
  <si>
    <t>Расходы на выплаты персоналу государственных (муниципальных ) органов</t>
  </si>
  <si>
    <t xml:space="preserve">Утверждено  по бюджету </t>
  </si>
  <si>
    <t>Благоустройство территории муниципального образования, связанное с обеспечением санитарного благополучия населения</t>
  </si>
  <si>
    <t>Организация и проведение досуговых мероприятий для жителей муниципального образования</t>
  </si>
  <si>
    <t>981 0107 0200100 120</t>
  </si>
  <si>
    <t>981 0107 0200100 120 290</t>
  </si>
  <si>
    <t>981 0107 0200100 240 290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</si>
  <si>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</si>
  <si>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</t>
  </si>
  <si>
    <t>Прочие доходы от компенсации затрат бюджетов внутригородских муниципальных образований городов федерального значения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</si>
  <si>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</si>
  <si>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Прочие неналоговые доходы бюджетов внутригородских муниципальных образований городов федерального значения</t>
  </si>
  <si>
    <t>Дотации бюджетам внутригородских муниципальных образований городов федерального значения на выравнивание бюджетной обеспеченности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</si>
  <si>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</si>
  <si>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</si>
  <si>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</si>
  <si>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</si>
  <si>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Содержание Главы муниципального образования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</si>
  <si>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</si>
  <si>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Содержание и обеспечение деятельности представительного органа муниципального образования</t>
  </si>
  <si>
    <t>Содержание и обеспечение деятельности Главы местной администрации (исполнительно-распорядительного органа) муниципального образования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</si>
  <si>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</si>
  <si>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Формирование резервного фонда местной администрации муниципального образования</t>
  </si>
  <si>
    <t>Расходы на уплату членских взносов на осуществление деятельности Совета муниципальных образований Санкт-Петербурга и содержание его органов</t>
  </si>
  <si>
    <t>Проведение работ по военно-патриотическому воспитанию граждан</t>
  </si>
  <si>
    <t>Участие в реализации мер по профилактике дорожно-транспортного травматизма на территории муниципального образования</t>
  </si>
  <si>
    <t>Участие в деятельности по профилактике правонарушений в Санкт-Петербурге в формах и порядке, установленных законодательством Санкт-Петербурга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</si>
  <si>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</t>
  </si>
  <si>
    <t>Участие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</si>
  <si>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</si>
  <si>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Временное трудоустройство несовершеннолетних в возрасте от 14 до 18 лет в свободное от учеты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ярмарок вакансий и учебных рабочих мест</t>
  </si>
  <si>
    <t>Прочие мероприятия в области благоустройства территории муниципального образования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</si>
  <si>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</si>
  <si>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939 0801 4400100 244 290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</si>
  <si>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</si>
  <si>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Назначение, выплата, перерасчет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</t>
  </si>
  <si>
    <t>Социальные выплаты гражданам, кроме публичных нормативных социальных выплат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</si>
  <si>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 мероприятий, физкультурно-оздоровительных мероприятий и спортивных мероприятий муниципального образования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</si>
  <si>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</si>
  <si>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</si>
  <si>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власти субъектов Российской Федерации, местных администраций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</si>
  <si>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</si>
  <si>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000  1 00 00000 00 0000 000</t>
  </si>
  <si>
    <t>945 0102 00200 00011</t>
  </si>
  <si>
    <t>945 0102 00200 00011 120</t>
  </si>
  <si>
    <t>945 0102 00200 00011 100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</si>
  <si>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</si>
  <si>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945 0102 00200 00011 121</t>
  </si>
  <si>
    <t>945 0102 00200 00011 129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</si>
  <si>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</si>
  <si>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</si>
  <si>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945 0102 00200 00011 200</t>
  </si>
  <si>
    <t>945 0102 00200 00011 240</t>
  </si>
  <si>
    <t>945 0102 00200 00011 244</t>
  </si>
  <si>
    <t>Закупка товаров, работ и услуг для обеспечения государственных (муниципальных) нужд</t>
  </si>
  <si>
    <t xml:space="preserve">945 0103 00200 00021 </t>
  </si>
  <si>
    <t>945 0103 00200 00021 100</t>
  </si>
  <si>
    <t xml:space="preserve">945 0103 00200 00021 120 </t>
  </si>
  <si>
    <t>945 0103 00200 00021 123</t>
  </si>
  <si>
    <t>Иные выплаты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</si>
  <si>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945 0103 00200 00022 </t>
  </si>
  <si>
    <t>945 0103 00200 00022 100</t>
  </si>
  <si>
    <t>945 0103 00200 00022 120</t>
  </si>
  <si>
    <t>945 0103 00200 00022 121</t>
  </si>
  <si>
    <t>945 0103 00200 00022 129</t>
  </si>
  <si>
    <t>945 0103 00200 00022 200</t>
  </si>
  <si>
    <t>945 0103 00200 00022 240</t>
  </si>
  <si>
    <t>945 0103 00200 00022 244</t>
  </si>
  <si>
    <t>945 0103 00200 00022 800</t>
  </si>
  <si>
    <t>945 0103 00200 00022 850</t>
  </si>
  <si>
    <t>945 0103 00200 00022 851</t>
  </si>
  <si>
    <t>Иные бюджетные ассигнования</t>
  </si>
  <si>
    <t>Уплата налога на имущество организаций и земельного налога</t>
  </si>
  <si>
    <t>945 0113</t>
  </si>
  <si>
    <t>945 0113 09200 00441</t>
  </si>
  <si>
    <t>945 0113 09200 00441 800</t>
  </si>
  <si>
    <t>945 0113 09200 00441 850</t>
  </si>
  <si>
    <t>945 0113 09200 00441 853</t>
  </si>
  <si>
    <t>Уплата иных платежей</t>
  </si>
  <si>
    <t xml:space="preserve">939 0104 00200 00031 </t>
  </si>
  <si>
    <t>939 0104 00200 00031 100</t>
  </si>
  <si>
    <t>939 0104 00200 00031 120</t>
  </si>
  <si>
    <t>939 0104 00200 00031 121</t>
  </si>
  <si>
    <t>939 0104 00200 00031 129</t>
  </si>
  <si>
    <t>939 0104 00200 00031 200</t>
  </si>
  <si>
    <t>939 0104 00200 00031 240</t>
  </si>
  <si>
    <t>939 0104 00200 00031 244</t>
  </si>
  <si>
    <t>Прочая закупка товаров, работ и услуг для обеспечения государственных (муниципальных) нужд</t>
  </si>
  <si>
    <t>939 0104 00200 00032</t>
  </si>
  <si>
    <t>939 0104 00200 00032 100</t>
  </si>
  <si>
    <t>939 0104 00200 00032 120</t>
  </si>
  <si>
    <t>939 0104 00200 00032 121</t>
  </si>
  <si>
    <t>939 0104 00200 00032 129</t>
  </si>
  <si>
    <t>939 0104 00200 00032 200</t>
  </si>
  <si>
    <t>939 0104 00200 00032 240</t>
  </si>
  <si>
    <t>939 0104 00200 00032 244</t>
  </si>
  <si>
    <t>939 0104 00200 00032 800</t>
  </si>
  <si>
    <t>939 0104 00200 00032 850</t>
  </si>
  <si>
    <t>939 0104 00200 00032 851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</si>
  <si>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</si>
  <si>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939 0104 09200 G0100</t>
  </si>
  <si>
    <t>939 0104 09200 G0100 200</t>
  </si>
  <si>
    <t>939 0104 09200 G0100 240</t>
  </si>
  <si>
    <t>939 0104 09200 G0100 244</t>
  </si>
  <si>
    <t>939 0104 00200 G0850</t>
  </si>
  <si>
    <t>939 0104 00200 G0850 100</t>
  </si>
  <si>
    <t>939 0104 00200 G0850 120</t>
  </si>
  <si>
    <t>939 0104 00200 G0850 121</t>
  </si>
  <si>
    <t>939 0104 00200 G0850 129</t>
  </si>
  <si>
    <t>939 0104 00200 G0850 200</t>
  </si>
  <si>
    <t>939 0104 00200 G0850 240</t>
  </si>
  <si>
    <t>939 0104 00200 G0850 244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</si>
  <si>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</si>
  <si>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939 0111 07000 00061</t>
  </si>
  <si>
    <t>939 0111 07000 00061 800</t>
  </si>
  <si>
    <t>939 0113 07000 00061 870</t>
  </si>
  <si>
    <t>939 0113 09000 00071</t>
  </si>
  <si>
    <t>939 0113 09000 00071 200</t>
  </si>
  <si>
    <t>939 0113 09000 00071 240</t>
  </si>
  <si>
    <t>939 0113 09000 00071 244</t>
  </si>
  <si>
    <t>939 0113 33000 00471</t>
  </si>
  <si>
    <t>939 0113 33000 00471 200</t>
  </si>
  <si>
    <t>939 0113 33000 00471 240</t>
  </si>
  <si>
    <t>939 0113 33000 00471 244</t>
  </si>
  <si>
    <t>939 0113 43100 00191</t>
  </si>
  <si>
    <t>939 0113 43100 00191 200</t>
  </si>
  <si>
    <t>939 0113 43100 00191 240</t>
  </si>
  <si>
    <t>939 0113 43100 00191 244</t>
  </si>
  <si>
    <t>939 0113 79500 00491</t>
  </si>
  <si>
    <t>939 0113 79500 00491 200</t>
  </si>
  <si>
    <t>939 0113 79500 00491 240</t>
  </si>
  <si>
    <t>939 0113 79500 00491 244</t>
  </si>
  <si>
    <t>939 0113 79500 00511</t>
  </si>
  <si>
    <t>939 0113 79500 00511 200</t>
  </si>
  <si>
    <t>939 0113 79500 00511 240</t>
  </si>
  <si>
    <t>939 0113 79500 00511 244</t>
  </si>
  <si>
    <t>939 0113 79500 00531</t>
  </si>
  <si>
    <t>939 0113 79500 00531 200</t>
  </si>
  <si>
    <t>939 0113 79500 00531 240</t>
  </si>
  <si>
    <t>939 0113 79500 00531 244</t>
  </si>
  <si>
    <t>939 0113 79500 00521</t>
  </si>
  <si>
    <t>939 0113 79500 00521 200</t>
  </si>
  <si>
    <t>939 0113 79500 00521 240</t>
  </si>
  <si>
    <t>939 0113 79500 00521 244</t>
  </si>
  <si>
    <t>939 0309 21900 00081</t>
  </si>
  <si>
    <t>939 0309 21900 00081 200</t>
  </si>
  <si>
    <t>939 0309 21900 00081 240</t>
  </si>
  <si>
    <t>939 0309 21900 00081 244</t>
  </si>
  <si>
    <t>939 0309 21900 00091</t>
  </si>
  <si>
    <t>939 0309 21900 00091 200</t>
  </si>
  <si>
    <t>939 0309 21900 00091 240</t>
  </si>
  <si>
    <t>939 0309 21900 00091 244</t>
  </si>
  <si>
    <t>939 0401 51000 00101</t>
  </si>
  <si>
    <t>939 0401 51000 00101 200</t>
  </si>
  <si>
    <t>939 0401 51000 00101 240</t>
  </si>
  <si>
    <t>939 0401 51000 00101 244</t>
  </si>
  <si>
    <t>939 0503 60000 00131</t>
  </si>
  <si>
    <t>939 0503 60000 00131 200</t>
  </si>
  <si>
    <t>939 0503 60000 00131 240</t>
  </si>
  <si>
    <t>939 0503 60000 00131 244</t>
  </si>
  <si>
    <t>939 0503 60000 00141</t>
  </si>
  <si>
    <t>939 0503 60000 00141 200</t>
  </si>
  <si>
    <t>939 0503 60000 00141 240</t>
  </si>
  <si>
    <t>939 0503 60000 00141 244</t>
  </si>
  <si>
    <t>939 0503 60000 00151</t>
  </si>
  <si>
    <t>939 0503 60000 00151 200</t>
  </si>
  <si>
    <t>939 0503 60000 00151 240</t>
  </si>
  <si>
    <t>939 0503 60000 00151 244</t>
  </si>
  <si>
    <t>939 0503 60000 00151 800</t>
  </si>
  <si>
    <t>939 0503 60000 00151 850</t>
  </si>
  <si>
    <t>939 0503 60000 00151 852</t>
  </si>
  <si>
    <t>939 0503 60000 00161</t>
  </si>
  <si>
    <t>939 0503 60000 00161 200</t>
  </si>
  <si>
    <t>939 0503 60000 00161 240</t>
  </si>
  <si>
    <t>939 0503 60000 00161 244</t>
  </si>
  <si>
    <t>Уплата прочих налогов, сборов</t>
  </si>
  <si>
    <t>939 0705 42800 00181</t>
  </si>
  <si>
    <t>939 0705 42800 00181 200</t>
  </si>
  <si>
    <t>939 0705 42800 00181 240</t>
  </si>
  <si>
    <t>939 0705 42800 00181 244</t>
  </si>
  <si>
    <t>939 0801 44000 00201</t>
  </si>
  <si>
    <t>939 0801 44000 00201 200</t>
  </si>
  <si>
    <t>939 0801 44000 00201 240</t>
  </si>
  <si>
    <t>939 0801 44000 00201 244</t>
  </si>
  <si>
    <t>939 0801 44000 00561</t>
  </si>
  <si>
    <t>939 0801 44000 00561 200</t>
  </si>
  <si>
    <t>939 0801 44000 00561 240</t>
  </si>
  <si>
    <t>939 0801 44000 00561 244</t>
  </si>
  <si>
    <t>939 1003 50500 00231</t>
  </si>
  <si>
    <t>939 1003 50500 00231 300</t>
  </si>
  <si>
    <t>939 1003 50500 00231 310</t>
  </si>
  <si>
    <t>939 1003 50500 00231 312</t>
  </si>
  <si>
    <t>Социальное обеспечение и иные выплаты населению</t>
  </si>
  <si>
    <t>Иные пенсии, социальные доплаты к пенсиям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</si>
  <si>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</si>
  <si>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939 1004 51100 G0860</t>
  </si>
  <si>
    <t>939 1004 51100 G0860 300</t>
  </si>
  <si>
    <t>939 1004 51100 G0860 310</t>
  </si>
  <si>
    <t>939 1004 51100 G0860 313</t>
  </si>
  <si>
    <t>Пособия, компенсации, меры социальной поддержки по публичным нормативным обязательствам</t>
  </si>
  <si>
    <t>939 1004 51100 G0870</t>
  </si>
  <si>
    <t>939 1004 51100 G0870 300</t>
  </si>
  <si>
    <t>939 1004 51100 G0870 320</t>
  </si>
  <si>
    <t>939 1004 51100 G0870 323</t>
  </si>
  <si>
    <t>Приобретение товаров, работ, услуг в пользу граждан в целях их социального обеспечения</t>
  </si>
  <si>
    <t>939 1102 48700 00241</t>
  </si>
  <si>
    <t>939 1102 48700 00241 200</t>
  </si>
  <si>
    <t>939 1102 48700 00241 240</t>
  </si>
  <si>
    <t>939 1102 48700 00241 244</t>
  </si>
  <si>
    <t>939 1202 45700 00251</t>
  </si>
  <si>
    <t>939 1202 45700 00251 200</t>
  </si>
  <si>
    <t>939 1202 45700 00251 240</t>
  </si>
  <si>
    <t>939 1202 45700 00251 244</t>
  </si>
  <si>
    <t>824 1 16 90030 03 0100 140</t>
  </si>
  <si>
    <t>муниципального округа СОСНОВАЯ ПОЛЯНА на 1 сентября 2016 года.</t>
  </si>
  <si>
    <t>муниципального округа СОСНОВАЯ ПОЛЯНА на 1 сентября 2016 года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</si>
</sst>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&quot;р.&quot;"/>
    <numFmt numFmtId="187" formatCode="#,##0.0_ ;\-#,##0.0\ "/>
    <numFmt numFmtId="188" formatCode="0.000"/>
    <numFmt numFmtId="189" formatCode="#,##0.00_р_."/>
    <numFmt numFmtId="190" formatCode="#,##0.0_р_."/>
  </numFmts>
  <fonts count="45">
    <font>
      <sz val="10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81" fontId="3" fillId="0" borderId="10" xfId="0" applyNumberFormat="1" applyFont="1" applyBorder="1" applyAlignment="1">
      <alignment/>
    </xf>
    <xf numFmtId="181" fontId="2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 wrapText="1"/>
    </xf>
    <xf numFmtId="181" fontId="3" fillId="0" borderId="10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181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181" fontId="3" fillId="0" borderId="10" xfId="0" applyNumberFormat="1" applyFont="1" applyBorder="1" applyAlignment="1">
      <alignment horizontal="right" wrapText="1"/>
    </xf>
    <xf numFmtId="181" fontId="3" fillId="0" borderId="10" xfId="0" applyNumberFormat="1" applyFont="1" applyBorder="1" applyAlignment="1">
      <alignment/>
    </xf>
    <xf numFmtId="181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vertical="center" wrapText="1"/>
    </xf>
    <xf numFmtId="181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vertical="top" wrapText="1"/>
    </xf>
    <xf numFmtId="181" fontId="3" fillId="0" borderId="10" xfId="0" applyNumberFormat="1" applyFont="1" applyFill="1" applyBorder="1" applyAlignment="1">
      <alignment horizontal="right"/>
    </xf>
    <xf numFmtId="181" fontId="2" fillId="0" borderId="10" xfId="0" applyNumberFormat="1" applyFont="1" applyFill="1" applyBorder="1" applyAlignment="1">
      <alignment horizontal="right"/>
    </xf>
    <xf numFmtId="181" fontId="3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vertical="top" wrapText="1"/>
    </xf>
    <xf numFmtId="181" fontId="2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181" fontId="3" fillId="0" borderId="10" xfId="0" applyNumberFormat="1" applyFont="1" applyBorder="1" applyAlignment="1">
      <alignment wrapText="1"/>
    </xf>
    <xf numFmtId="181" fontId="2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2" fillId="33" borderId="10" xfId="0" applyFont="1" applyFill="1" applyBorder="1" applyAlignment="1">
      <alignment horizontal="left" vertical="center" wrapText="1"/>
    </xf>
    <xf numFmtId="181" fontId="2" fillId="33" borderId="10" xfId="0" applyNumberFormat="1" applyFont="1" applyFill="1" applyBorder="1" applyAlignment="1">
      <alignment horizontal="right"/>
    </xf>
    <xf numFmtId="181" fontId="2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/>
    </xf>
    <xf numFmtId="0" fontId="9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81" fontId="4" fillId="0" borderId="10" xfId="0" applyNumberFormat="1" applyFont="1" applyBorder="1" applyAlignment="1">
      <alignment horizontal="right"/>
    </xf>
    <xf numFmtId="181" fontId="4" fillId="0" borderId="10" xfId="0" applyNumberFormat="1" applyFont="1" applyBorder="1" applyAlignment="1">
      <alignment horizontal="right" wrapText="1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181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181" fontId="6" fillId="0" borderId="10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181" fontId="2" fillId="0" borderId="0" xfId="0" applyNumberFormat="1" applyFont="1" applyBorder="1" applyAlignment="1">
      <alignment horizontal="right" vertical="top"/>
    </xf>
    <xf numFmtId="181" fontId="0" fillId="0" borderId="0" xfId="0" applyNumberFormat="1" applyAlignment="1">
      <alignment/>
    </xf>
    <xf numFmtId="181" fontId="3" fillId="0" borderId="0" xfId="0" applyNumberFormat="1" applyFont="1" applyAlignment="1">
      <alignment/>
    </xf>
    <xf numFmtId="0" fontId="3" fillId="0" borderId="0" xfId="0" applyFont="1" applyAlignment="1">
      <alignment/>
    </xf>
    <xf numFmtId="189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89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89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vertical="top" wrapText="1"/>
    </xf>
    <xf numFmtId="49" fontId="6" fillId="0" borderId="10" xfId="0" applyNumberFormat="1" applyFont="1" applyBorder="1" applyAlignment="1">
      <alignment horizontal="left" wrapText="1"/>
    </xf>
    <xf numFmtId="0" fontId="6" fillId="0" borderId="10" xfId="0" applyFont="1" applyBorder="1" applyAlignment="1">
      <alignment vertical="top" wrapText="1"/>
    </xf>
    <xf numFmtId="181" fontId="6" fillId="0" borderId="10" xfId="0" applyNumberFormat="1" applyFont="1" applyBorder="1" applyAlignment="1">
      <alignment horizontal="right"/>
    </xf>
    <xf numFmtId="181" fontId="4" fillId="0" borderId="10" xfId="0" applyNumberFormat="1" applyFont="1" applyFill="1" applyBorder="1" applyAlignment="1">
      <alignment horizontal="right"/>
    </xf>
    <xf numFmtId="181" fontId="6" fillId="0" borderId="10" xfId="0" applyNumberFormat="1" applyFont="1" applyFill="1" applyBorder="1" applyAlignment="1">
      <alignment horizontal="right"/>
    </xf>
    <xf numFmtId="49" fontId="2" fillId="0" borderId="10" xfId="0" applyNumberFormat="1" applyFont="1" applyBorder="1" applyAlignment="1">
      <alignment vertical="top" wrapText="1"/>
    </xf>
    <xf numFmtId="181" fontId="6" fillId="0" borderId="11" xfId="0" applyNumberFormat="1" applyFont="1" applyBorder="1" applyAlignment="1">
      <alignment horizontal="right"/>
    </xf>
    <xf numFmtId="181" fontId="6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33" borderId="14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 wrapText="1"/>
    </xf>
    <xf numFmtId="0" fontId="2" fillId="33" borderId="16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2" fillId="0" borderId="10" xfId="0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189" fontId="0" fillId="0" borderId="13" xfId="0" applyNumberFormat="1" applyBorder="1" applyAlignment="1">
      <alignment horizontal="right"/>
    </xf>
    <xf numFmtId="0" fontId="0" fillId="0" borderId="13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4"/>
  <sheetViews>
    <sheetView tabSelected="1" zoomScalePageLayoutView="0" workbookViewId="0" topLeftCell="A233">
      <selection activeCell="D238" sqref="D238"/>
    </sheetView>
  </sheetViews>
  <sheetFormatPr defaultColWidth="9.140625" defaultRowHeight="12.75"/>
  <cols>
    <col min="1" max="1" width="24.28125" style="0" customWidth="1"/>
    <col min="2" max="2" width="46.57421875" style="0" customWidth="1"/>
    <col min="3" max="3" width="12.57421875" style="0" customWidth="1"/>
    <col min="4" max="4" width="12.421875" style="0" customWidth="1"/>
  </cols>
  <sheetData>
    <row r="1" spans="1:4" ht="20.25" customHeight="1">
      <c r="A1" s="91" t="s">
        <v>57</v>
      </c>
      <c r="B1" s="91"/>
      <c r="C1" s="91"/>
      <c r="D1" s="91"/>
    </row>
    <row r="2" spans="1:4" ht="15" customHeight="1">
      <c r="A2" s="91" t="s">
        <v>56</v>
      </c>
      <c r="B2" s="91"/>
      <c r="C2" s="91"/>
      <c r="D2" s="91"/>
    </row>
    <row r="3" spans="1:4" ht="14.25" customHeight="1">
      <c r="A3" s="91" t="s">
        <v>420</v>
      </c>
      <c r="B3" s="91"/>
      <c r="C3" s="91"/>
      <c r="D3" s="91"/>
    </row>
    <row r="4" spans="1:4" ht="20.25" customHeight="1">
      <c r="A4" s="92" t="s">
        <v>102</v>
      </c>
      <c r="B4" s="92"/>
      <c r="C4" s="92"/>
      <c r="D4" s="92"/>
    </row>
    <row r="5" spans="1:4" ht="68.25" customHeight="1">
      <c r="A5" s="1" t="s">
        <v>14</v>
      </c>
      <c r="B5" s="1" t="s">
        <v>4</v>
      </c>
      <c r="C5" s="2" t="s">
        <v>207</v>
      </c>
      <c r="D5" s="2" t="s">
        <v>55</v>
      </c>
    </row>
    <row r="6" spans="1:4" ht="12.75">
      <c r="A6" s="95" t="s">
        <v>5</v>
      </c>
      <c r="B6" s="96"/>
      <c r="C6" s="96"/>
      <c r="D6" s="97"/>
    </row>
    <row r="7" spans="1:4" ht="14.25" customHeight="1">
      <c r="A7" s="44" t="s">
        <v>248</v>
      </c>
      <c r="B7" s="14" t="s">
        <v>60</v>
      </c>
      <c r="C7" s="30">
        <f>C8+C20+C23+C26+C34+C44</f>
        <v>65219.600000000006</v>
      </c>
      <c r="D7" s="30">
        <f>D8+D20+D23+D26+D34+D44</f>
        <v>45572.00000000001</v>
      </c>
    </row>
    <row r="8" spans="1:4" ht="14.25" customHeight="1">
      <c r="A8" s="44" t="s">
        <v>75</v>
      </c>
      <c r="B8" s="14" t="s">
        <v>6</v>
      </c>
      <c r="C8" s="30">
        <f>C9+C15+C18</f>
        <v>50803.200000000004</v>
      </c>
      <c r="D8" s="30">
        <f>D9+D15+D18</f>
        <v>40821.200000000004</v>
      </c>
    </row>
    <row r="9" spans="1:4" ht="25.5" customHeight="1">
      <c r="A9" s="45" t="s">
        <v>76</v>
      </c>
      <c r="B9" s="36" t="s">
        <v>61</v>
      </c>
      <c r="C9" s="46">
        <f>C10+C11+C12+C13+C14</f>
        <v>45790.4</v>
      </c>
      <c r="D9" s="46">
        <f>D10+D11+D12+D13+D14</f>
        <v>37584.200000000004</v>
      </c>
    </row>
    <row r="10" spans="1:4" ht="25.5" customHeight="1">
      <c r="A10" s="18" t="s">
        <v>63</v>
      </c>
      <c r="B10" s="10" t="s">
        <v>62</v>
      </c>
      <c r="C10" s="20">
        <v>33788.4</v>
      </c>
      <c r="D10" s="3">
        <v>24607.7</v>
      </c>
    </row>
    <row r="11" spans="1:4" ht="39" customHeight="1">
      <c r="A11" s="18" t="s">
        <v>99</v>
      </c>
      <c r="B11" s="10" t="s">
        <v>64</v>
      </c>
      <c r="C11" s="20">
        <v>1</v>
      </c>
      <c r="D11" s="3">
        <v>1.7</v>
      </c>
    </row>
    <row r="12" spans="1:4" ht="41.25" customHeight="1">
      <c r="A12" s="18" t="s">
        <v>65</v>
      </c>
      <c r="B12" s="10" t="s">
        <v>66</v>
      </c>
      <c r="C12" s="20">
        <v>10000</v>
      </c>
      <c r="D12" s="3">
        <v>9677.1</v>
      </c>
    </row>
    <row r="13" spans="1:4" ht="53.25" customHeight="1">
      <c r="A13" s="18" t="s">
        <v>67</v>
      </c>
      <c r="B13" s="10" t="s">
        <v>68</v>
      </c>
      <c r="C13" s="20">
        <v>1</v>
      </c>
      <c r="D13" s="3">
        <v>0.9</v>
      </c>
    </row>
    <row r="14" spans="1:4" ht="27" customHeight="1">
      <c r="A14" s="18" t="s">
        <v>69</v>
      </c>
      <c r="B14" s="10" t="s">
        <v>70</v>
      </c>
      <c r="C14" s="20">
        <v>2000</v>
      </c>
      <c r="D14" s="3">
        <v>3296.8</v>
      </c>
    </row>
    <row r="15" spans="1:4" ht="25.5" customHeight="1">
      <c r="A15" s="45" t="s">
        <v>77</v>
      </c>
      <c r="B15" s="36" t="s">
        <v>7</v>
      </c>
      <c r="C15" s="47">
        <f>SUM(C16+C17)</f>
        <v>4863</v>
      </c>
      <c r="D15" s="47">
        <f>SUM(D16+D17)</f>
        <v>3001.3</v>
      </c>
    </row>
    <row r="16" spans="1:4" ht="25.5" customHeight="1">
      <c r="A16" s="18" t="s">
        <v>71</v>
      </c>
      <c r="B16" s="10" t="s">
        <v>7</v>
      </c>
      <c r="C16" s="20">
        <v>4862</v>
      </c>
      <c r="D16" s="3">
        <v>3001.3</v>
      </c>
    </row>
    <row r="17" spans="1:4" ht="38.25" customHeight="1">
      <c r="A17" s="18" t="s">
        <v>72</v>
      </c>
      <c r="B17" s="10" t="s">
        <v>73</v>
      </c>
      <c r="C17" s="20">
        <v>1</v>
      </c>
      <c r="D17" s="3">
        <v>0</v>
      </c>
    </row>
    <row r="18" spans="1:4" ht="27.75" customHeight="1">
      <c r="A18" s="45" t="s">
        <v>175</v>
      </c>
      <c r="B18" s="87" t="s">
        <v>177</v>
      </c>
      <c r="C18" s="47">
        <f>SUM(C19)</f>
        <v>149.8</v>
      </c>
      <c r="D18" s="47">
        <f>SUM(D19)</f>
        <v>235.7</v>
      </c>
    </row>
    <row r="19" spans="1:4" ht="41.25" customHeight="1">
      <c r="A19" s="18" t="s">
        <v>176</v>
      </c>
      <c r="B19" s="88" t="s">
        <v>213</v>
      </c>
      <c r="C19" s="20">
        <v>149.8</v>
      </c>
      <c r="D19" s="3">
        <v>235.7</v>
      </c>
    </row>
    <row r="20" spans="1:4" ht="15" customHeight="1">
      <c r="A20" s="44" t="s">
        <v>78</v>
      </c>
      <c r="B20" s="14" t="s">
        <v>8</v>
      </c>
      <c r="C20" s="22">
        <f>C21</f>
        <v>6732.9</v>
      </c>
      <c r="D20" s="22">
        <f>D21</f>
        <v>787.3</v>
      </c>
    </row>
    <row r="21" spans="1:4" ht="15" customHeight="1">
      <c r="A21" s="45" t="s">
        <v>79</v>
      </c>
      <c r="B21" s="36" t="s">
        <v>19</v>
      </c>
      <c r="C21" s="47">
        <f>C22</f>
        <v>6732.9</v>
      </c>
      <c r="D21" s="47">
        <f>D22</f>
        <v>787.3</v>
      </c>
    </row>
    <row r="22" spans="1:4" ht="64.5" customHeight="1">
      <c r="A22" s="18" t="s">
        <v>15</v>
      </c>
      <c r="B22" s="10" t="s">
        <v>214</v>
      </c>
      <c r="C22" s="20">
        <v>6732.9</v>
      </c>
      <c r="D22" s="3">
        <v>787.3</v>
      </c>
    </row>
    <row r="23" spans="1:4" ht="40.5" customHeight="1">
      <c r="A23" s="45" t="s">
        <v>178</v>
      </c>
      <c r="B23" s="74" t="s">
        <v>181</v>
      </c>
      <c r="C23" s="47">
        <f>SUM(C24)</f>
        <v>10</v>
      </c>
      <c r="D23" s="47">
        <f>SUM(D24)</f>
        <v>0</v>
      </c>
    </row>
    <row r="24" spans="1:4" ht="19.5" customHeight="1">
      <c r="A24" s="18" t="s">
        <v>179</v>
      </c>
      <c r="B24" s="89" t="s">
        <v>182</v>
      </c>
      <c r="C24" s="20">
        <f>SUM(C25)</f>
        <v>10</v>
      </c>
      <c r="D24" s="20">
        <f>SUM(D25)</f>
        <v>0</v>
      </c>
    </row>
    <row r="25" spans="1:4" ht="27" customHeight="1">
      <c r="A25" s="18" t="s">
        <v>180</v>
      </c>
      <c r="B25" s="15" t="s">
        <v>16</v>
      </c>
      <c r="C25" s="20">
        <v>10</v>
      </c>
      <c r="D25" s="3">
        <v>0</v>
      </c>
    </row>
    <row r="26" spans="1:4" ht="26.25" customHeight="1">
      <c r="A26" s="48" t="s">
        <v>74</v>
      </c>
      <c r="B26" s="14" t="s">
        <v>38</v>
      </c>
      <c r="C26" s="33">
        <f aca="true" t="shared" si="0" ref="C26:D29">C27</f>
        <v>5025.9</v>
      </c>
      <c r="D26" s="33">
        <f t="shared" si="0"/>
        <v>837.9</v>
      </c>
    </row>
    <row r="27" spans="1:4" ht="17.25" customHeight="1">
      <c r="A27" s="49" t="s">
        <v>128</v>
      </c>
      <c r="B27" s="36" t="s">
        <v>129</v>
      </c>
      <c r="C27" s="50">
        <f>C28</f>
        <v>5025.9</v>
      </c>
      <c r="D27" s="50">
        <f>D28</f>
        <v>837.9</v>
      </c>
    </row>
    <row r="28" spans="1:4" ht="17.25" customHeight="1">
      <c r="A28" s="49" t="s">
        <v>183</v>
      </c>
      <c r="B28" s="36" t="s">
        <v>184</v>
      </c>
      <c r="C28" s="50">
        <f>SUM(C29)</f>
        <v>5025.9</v>
      </c>
      <c r="D28" s="50">
        <f>SUM(D29)</f>
        <v>837.9</v>
      </c>
    </row>
    <row r="29" spans="1:4" ht="37.5" customHeight="1">
      <c r="A29" s="7" t="s">
        <v>125</v>
      </c>
      <c r="B29" s="10" t="s">
        <v>215</v>
      </c>
      <c r="C29" s="3">
        <f t="shared" si="0"/>
        <v>5025.9</v>
      </c>
      <c r="D29" s="3">
        <f t="shared" si="0"/>
        <v>837.9</v>
      </c>
    </row>
    <row r="30" spans="1:4" ht="64.5" customHeight="1">
      <c r="A30" s="7" t="s">
        <v>127</v>
      </c>
      <c r="B30" s="10" t="s">
        <v>126</v>
      </c>
      <c r="C30" s="3">
        <v>5025.9</v>
      </c>
      <c r="D30" s="3">
        <v>837.9</v>
      </c>
    </row>
    <row r="31" spans="1:4" ht="30" customHeight="1" hidden="1">
      <c r="A31" s="69" t="s">
        <v>132</v>
      </c>
      <c r="B31" s="14" t="s">
        <v>133</v>
      </c>
      <c r="C31" s="33">
        <f>SUM(C32)</f>
        <v>0</v>
      </c>
      <c r="D31" s="33">
        <f>SUM(D32)</f>
        <v>0</v>
      </c>
    </row>
    <row r="32" spans="1:4" ht="125.25" customHeight="1" hidden="1">
      <c r="A32" s="49" t="s">
        <v>134</v>
      </c>
      <c r="B32" s="36" t="s">
        <v>162</v>
      </c>
      <c r="C32" s="50">
        <f>SUM(C33)</f>
        <v>0</v>
      </c>
      <c r="D32" s="50">
        <f>SUM(D33)</f>
        <v>0</v>
      </c>
    </row>
    <row r="33" spans="1:4" ht="103.5" customHeight="1" hidden="1">
      <c r="A33" s="7" t="s">
        <v>135</v>
      </c>
      <c r="B33" s="10" t="s">
        <v>163</v>
      </c>
      <c r="C33" s="3">
        <v>0</v>
      </c>
      <c r="D33" s="3">
        <v>0</v>
      </c>
    </row>
    <row r="34" spans="1:4" ht="15.75" customHeight="1">
      <c r="A34" s="44" t="s">
        <v>17</v>
      </c>
      <c r="B34" s="14" t="s">
        <v>9</v>
      </c>
      <c r="C34" s="33">
        <f>C35+C37</f>
        <v>2627.6</v>
      </c>
      <c r="D34" s="33">
        <f>D35+D37</f>
        <v>3083.6000000000004</v>
      </c>
    </row>
    <row r="35" spans="1:4" ht="67.5" customHeight="1">
      <c r="A35" s="45" t="s">
        <v>80</v>
      </c>
      <c r="B35" s="36" t="s">
        <v>10</v>
      </c>
      <c r="C35" s="50">
        <f>SUM(C36)</f>
        <v>295.9</v>
      </c>
      <c r="D35" s="50">
        <f>SUM(D36)</f>
        <v>105</v>
      </c>
    </row>
    <row r="36" spans="1:4" ht="63" customHeight="1">
      <c r="A36" s="51" t="s">
        <v>37</v>
      </c>
      <c r="B36" s="19" t="s">
        <v>10</v>
      </c>
      <c r="C36" s="21">
        <v>295.9</v>
      </c>
      <c r="D36" s="21">
        <v>105</v>
      </c>
    </row>
    <row r="37" spans="1:4" ht="24.75" customHeight="1">
      <c r="A37" s="45" t="s">
        <v>35</v>
      </c>
      <c r="B37" s="36" t="s">
        <v>20</v>
      </c>
      <c r="C37" s="50">
        <f>C38</f>
        <v>2331.7</v>
      </c>
      <c r="D37" s="50">
        <f>D38</f>
        <v>2978.6000000000004</v>
      </c>
    </row>
    <row r="38" spans="1:4" ht="51.75" customHeight="1">
      <c r="A38" s="51" t="s">
        <v>18</v>
      </c>
      <c r="B38" s="19" t="s">
        <v>216</v>
      </c>
      <c r="C38" s="21">
        <f>SUM(C39+C40+C41+C42+C43)</f>
        <v>2331.7</v>
      </c>
      <c r="D38" s="21">
        <f>SUM(D39+D40+D41+D42+D43)</f>
        <v>2978.6000000000004</v>
      </c>
    </row>
    <row r="39" spans="1:4" ht="53.25" customHeight="1">
      <c r="A39" s="18" t="s">
        <v>81</v>
      </c>
      <c r="B39" s="19" t="s">
        <v>84</v>
      </c>
      <c r="C39" s="3">
        <v>1462</v>
      </c>
      <c r="D39" s="3">
        <v>2275</v>
      </c>
    </row>
    <row r="40" spans="1:4" ht="52.5" customHeight="1">
      <c r="A40" s="18" t="s">
        <v>82</v>
      </c>
      <c r="B40" s="19" t="s">
        <v>84</v>
      </c>
      <c r="C40" s="3">
        <v>650</v>
      </c>
      <c r="D40" s="3">
        <v>194</v>
      </c>
    </row>
    <row r="41" spans="1:4" ht="51.75" customHeight="1">
      <c r="A41" s="18" t="s">
        <v>419</v>
      </c>
      <c r="B41" s="19" t="s">
        <v>84</v>
      </c>
      <c r="C41" s="3">
        <v>0</v>
      </c>
      <c r="D41" s="3">
        <v>430</v>
      </c>
    </row>
    <row r="42" spans="1:4" ht="51.75" customHeight="1">
      <c r="A42" s="18" t="s">
        <v>83</v>
      </c>
      <c r="B42" s="19" t="s">
        <v>84</v>
      </c>
      <c r="C42" s="3">
        <v>209.7</v>
      </c>
      <c r="D42" s="3">
        <v>71.3</v>
      </c>
    </row>
    <row r="43" spans="1:4" ht="66.75" customHeight="1">
      <c r="A43" s="18" t="s">
        <v>185</v>
      </c>
      <c r="B43" s="88" t="s">
        <v>186</v>
      </c>
      <c r="C43" s="3">
        <v>10</v>
      </c>
      <c r="D43" s="3">
        <v>8.3</v>
      </c>
    </row>
    <row r="44" spans="1:4" ht="20.25" customHeight="1">
      <c r="A44" s="44" t="s">
        <v>187</v>
      </c>
      <c r="B44" s="14" t="s">
        <v>190</v>
      </c>
      <c r="C44" s="33">
        <f>C45</f>
        <v>20</v>
      </c>
      <c r="D44" s="33">
        <f>D45</f>
        <v>42</v>
      </c>
    </row>
    <row r="45" spans="1:4" ht="18.75" customHeight="1">
      <c r="A45" s="45" t="s">
        <v>188</v>
      </c>
      <c r="B45" s="87" t="s">
        <v>191</v>
      </c>
      <c r="C45" s="50">
        <f>SUM(C46)</f>
        <v>20</v>
      </c>
      <c r="D45" s="50">
        <f>SUM(D46)</f>
        <v>42</v>
      </c>
    </row>
    <row r="46" spans="1:4" ht="39.75" customHeight="1">
      <c r="A46" s="51" t="s">
        <v>189</v>
      </c>
      <c r="B46" s="88" t="s">
        <v>217</v>
      </c>
      <c r="C46" s="21">
        <v>20</v>
      </c>
      <c r="D46" s="21">
        <v>42</v>
      </c>
    </row>
    <row r="47" spans="1:4" ht="15" customHeight="1">
      <c r="A47" s="44" t="s">
        <v>86</v>
      </c>
      <c r="B47" s="14" t="s">
        <v>11</v>
      </c>
      <c r="C47" s="22">
        <f>C48</f>
        <v>33628.1</v>
      </c>
      <c r="D47" s="22">
        <f>D48</f>
        <v>21497.8</v>
      </c>
    </row>
    <row r="48" spans="1:4" ht="23.25" customHeight="1">
      <c r="A48" s="18" t="s">
        <v>85</v>
      </c>
      <c r="B48" s="10" t="s">
        <v>21</v>
      </c>
      <c r="C48" s="20">
        <f>C49+C52</f>
        <v>33628.1</v>
      </c>
      <c r="D48" s="20">
        <f>D49+D52</f>
        <v>21497.8</v>
      </c>
    </row>
    <row r="49" spans="1:4" ht="24.75" customHeight="1">
      <c r="A49" s="45" t="s">
        <v>87</v>
      </c>
      <c r="B49" s="36" t="s">
        <v>22</v>
      </c>
      <c r="C49" s="47">
        <f>C50</f>
        <v>19938.2</v>
      </c>
      <c r="D49" s="47">
        <f>D50</f>
        <v>13292</v>
      </c>
    </row>
    <row r="50" spans="1:4" ht="27" customHeight="1">
      <c r="A50" s="18" t="s">
        <v>130</v>
      </c>
      <c r="B50" s="10" t="s">
        <v>23</v>
      </c>
      <c r="C50" s="20">
        <f>C51</f>
        <v>19938.2</v>
      </c>
      <c r="D50" s="20">
        <f>D51</f>
        <v>13292</v>
      </c>
    </row>
    <row r="51" spans="1:4" ht="40.5" customHeight="1">
      <c r="A51" s="18" t="s">
        <v>131</v>
      </c>
      <c r="B51" s="10" t="s">
        <v>218</v>
      </c>
      <c r="C51" s="20">
        <v>19938.2</v>
      </c>
      <c r="D51" s="3">
        <v>13292</v>
      </c>
    </row>
    <row r="52" spans="1:4" ht="25.5" customHeight="1">
      <c r="A52" s="49" t="s">
        <v>88</v>
      </c>
      <c r="B52" s="36" t="s">
        <v>39</v>
      </c>
      <c r="C52" s="47">
        <f>C53+C56</f>
        <v>13689.9</v>
      </c>
      <c r="D52" s="47">
        <f>D53+D56</f>
        <v>8205.8</v>
      </c>
    </row>
    <row r="53" spans="1:4" ht="38.25" customHeight="1">
      <c r="A53" s="52" t="s">
        <v>89</v>
      </c>
      <c r="B53" s="37" t="s">
        <v>40</v>
      </c>
      <c r="C53" s="53">
        <f>C54+C55</f>
        <v>3472.6</v>
      </c>
      <c r="D53" s="53">
        <f>D54+D55</f>
        <v>2165</v>
      </c>
    </row>
    <row r="54" spans="1:4" ht="66.75" customHeight="1">
      <c r="A54" s="7" t="s">
        <v>91</v>
      </c>
      <c r="B54" s="10" t="s">
        <v>219</v>
      </c>
      <c r="C54" s="20">
        <v>3466.6</v>
      </c>
      <c r="D54" s="3">
        <v>2159</v>
      </c>
    </row>
    <row r="55" spans="1:4" ht="88.5" customHeight="1">
      <c r="A55" s="7" t="s">
        <v>90</v>
      </c>
      <c r="B55" s="10" t="s">
        <v>51</v>
      </c>
      <c r="C55" s="20">
        <v>6</v>
      </c>
      <c r="D55" s="3">
        <v>6</v>
      </c>
    </row>
    <row r="56" spans="1:4" ht="38.25" customHeight="1">
      <c r="A56" s="52" t="s">
        <v>92</v>
      </c>
      <c r="B56" s="37" t="s">
        <v>96</v>
      </c>
      <c r="C56" s="53">
        <f>C57</f>
        <v>10217.3</v>
      </c>
      <c r="D56" s="53">
        <f>D57</f>
        <v>6040.799999999999</v>
      </c>
    </row>
    <row r="57" spans="1:4" ht="64.5" customHeight="1">
      <c r="A57" s="7" t="s">
        <v>93</v>
      </c>
      <c r="B57" s="10" t="s">
        <v>220</v>
      </c>
      <c r="C57" s="20">
        <f>C58+C59</f>
        <v>10217.3</v>
      </c>
      <c r="D57" s="20">
        <f>D58+D59</f>
        <v>6040.799999999999</v>
      </c>
    </row>
    <row r="58" spans="1:4" ht="40.5" customHeight="1">
      <c r="A58" s="7" t="s">
        <v>94</v>
      </c>
      <c r="B58" s="10" t="s">
        <v>221</v>
      </c>
      <c r="C58" s="20">
        <v>7161.4</v>
      </c>
      <c r="D58" s="3">
        <v>4179.4</v>
      </c>
    </row>
    <row r="59" spans="1:4" ht="38.25" customHeight="1">
      <c r="A59" s="8" t="s">
        <v>95</v>
      </c>
      <c r="B59" s="10" t="s">
        <v>222</v>
      </c>
      <c r="C59" s="20">
        <v>3055.9</v>
      </c>
      <c r="D59" s="21">
        <v>1861.4</v>
      </c>
    </row>
    <row r="60" spans="1:4" ht="14.25" customHeight="1">
      <c r="A60" s="8"/>
      <c r="B60" s="14" t="s">
        <v>41</v>
      </c>
      <c r="C60" s="22">
        <f>C7+C47</f>
        <v>98847.70000000001</v>
      </c>
      <c r="D60" s="22">
        <f>D7+D47</f>
        <v>67069.8</v>
      </c>
    </row>
    <row r="61" spans="1:4" ht="15" customHeight="1">
      <c r="A61" s="95" t="s">
        <v>12</v>
      </c>
      <c r="B61" s="96"/>
      <c r="C61" s="96"/>
      <c r="D61" s="97"/>
    </row>
    <row r="62" spans="1:4" ht="25.5" customHeight="1">
      <c r="A62" s="71" t="s">
        <v>164</v>
      </c>
      <c r="B62" s="38" t="s">
        <v>42</v>
      </c>
      <c r="C62" s="39">
        <f>C63</f>
        <v>3211.5</v>
      </c>
      <c r="D62" s="39">
        <f>D63</f>
        <v>1626.4</v>
      </c>
    </row>
    <row r="63" spans="1:4" ht="15" customHeight="1">
      <c r="A63" s="72" t="s">
        <v>165</v>
      </c>
      <c r="B63" s="23" t="s">
        <v>36</v>
      </c>
      <c r="C63" s="24">
        <f>C64+C73+C89</f>
        <v>3211.5</v>
      </c>
      <c r="D63" s="24">
        <f>D64+D73+D89</f>
        <v>1626.4</v>
      </c>
    </row>
    <row r="64" spans="1:4" ht="39.75" customHeight="1">
      <c r="A64" s="72" t="s">
        <v>166</v>
      </c>
      <c r="B64" s="25" t="s">
        <v>58</v>
      </c>
      <c r="C64" s="30">
        <f>C65</f>
        <v>1233.7</v>
      </c>
      <c r="D64" s="30">
        <f>D65</f>
        <v>557.8</v>
      </c>
    </row>
    <row r="65" spans="1:4" ht="13.5" customHeight="1">
      <c r="A65" s="72" t="s">
        <v>249</v>
      </c>
      <c r="B65" s="5" t="s">
        <v>223</v>
      </c>
      <c r="C65" s="30">
        <f>C66+C70</f>
        <v>1233.7</v>
      </c>
      <c r="D65" s="30">
        <f>D66+D70</f>
        <v>557.8</v>
      </c>
    </row>
    <row r="66" spans="1:4" ht="70.5" customHeight="1">
      <c r="A66" s="73" t="s">
        <v>251</v>
      </c>
      <c r="B66" s="16" t="s">
        <v>252</v>
      </c>
      <c r="C66" s="46">
        <f>C67</f>
        <v>1203.7</v>
      </c>
      <c r="D66" s="46">
        <f>D67</f>
        <v>552.8</v>
      </c>
    </row>
    <row r="67" spans="1:4" ht="29.25" customHeight="1">
      <c r="A67" s="75" t="s">
        <v>250</v>
      </c>
      <c r="B67" s="76" t="s">
        <v>206</v>
      </c>
      <c r="C67" s="77">
        <f>C68+C69</f>
        <v>1203.7</v>
      </c>
      <c r="D67" s="77">
        <f>D68+D69</f>
        <v>552.8</v>
      </c>
    </row>
    <row r="68" spans="1:4" ht="27.75" customHeight="1">
      <c r="A68" s="70" t="s">
        <v>253</v>
      </c>
      <c r="B68" s="6" t="s">
        <v>255</v>
      </c>
      <c r="C68" s="17">
        <v>942.5</v>
      </c>
      <c r="D68" s="20">
        <v>362</v>
      </c>
    </row>
    <row r="69" spans="1:4" ht="41.25" customHeight="1">
      <c r="A69" s="70" t="s">
        <v>254</v>
      </c>
      <c r="B69" s="6" t="s">
        <v>256</v>
      </c>
      <c r="C69" s="17">
        <v>261.2</v>
      </c>
      <c r="D69" s="20">
        <v>190.8</v>
      </c>
    </row>
    <row r="70" spans="1:4" ht="27" customHeight="1">
      <c r="A70" s="73" t="s">
        <v>257</v>
      </c>
      <c r="B70" s="16" t="s">
        <v>260</v>
      </c>
      <c r="C70" s="46">
        <f>SUM(C71)</f>
        <v>30</v>
      </c>
      <c r="D70" s="46">
        <f>SUM(D71)</f>
        <v>5</v>
      </c>
    </row>
    <row r="71" spans="1:4" ht="27.75" customHeight="1">
      <c r="A71" s="75" t="s">
        <v>258</v>
      </c>
      <c r="B71" s="76" t="s">
        <v>200</v>
      </c>
      <c r="C71" s="77">
        <f>C72</f>
        <v>30</v>
      </c>
      <c r="D71" s="77">
        <f>D72</f>
        <v>5</v>
      </c>
    </row>
    <row r="72" spans="1:4" ht="28.5" customHeight="1">
      <c r="A72" s="70" t="s">
        <v>259</v>
      </c>
      <c r="B72" s="15" t="s">
        <v>293</v>
      </c>
      <c r="C72" s="17">
        <v>30</v>
      </c>
      <c r="D72" s="17">
        <v>5</v>
      </c>
    </row>
    <row r="73" spans="1:4" ht="51.75" customHeight="1">
      <c r="A73" s="72" t="s">
        <v>168</v>
      </c>
      <c r="B73" s="25" t="s">
        <v>245</v>
      </c>
      <c r="C73" s="30">
        <f>C74+C78</f>
        <v>1905.8</v>
      </c>
      <c r="D73" s="30">
        <f>D74+D78</f>
        <v>1014.6</v>
      </c>
    </row>
    <row r="74" spans="1:4" ht="81.75" customHeight="1">
      <c r="A74" s="72" t="s">
        <v>261</v>
      </c>
      <c r="B74" s="36" t="s">
        <v>224</v>
      </c>
      <c r="C74" s="30">
        <f aca="true" t="shared" si="1" ref="C74:D76">C75</f>
        <v>140.4</v>
      </c>
      <c r="D74" s="30">
        <f t="shared" si="1"/>
        <v>15.6</v>
      </c>
    </row>
    <row r="75" spans="1:4" ht="72.75" customHeight="1">
      <c r="A75" s="73" t="s">
        <v>262</v>
      </c>
      <c r="B75" s="16" t="s">
        <v>252</v>
      </c>
      <c r="C75" s="46">
        <f t="shared" si="1"/>
        <v>140.4</v>
      </c>
      <c r="D75" s="46">
        <f t="shared" si="1"/>
        <v>15.6</v>
      </c>
    </row>
    <row r="76" spans="1:4" ht="30" customHeight="1">
      <c r="A76" s="75" t="s">
        <v>263</v>
      </c>
      <c r="B76" s="76" t="s">
        <v>206</v>
      </c>
      <c r="C76" s="77">
        <f t="shared" si="1"/>
        <v>140.4</v>
      </c>
      <c r="D76" s="77">
        <f t="shared" si="1"/>
        <v>15.6</v>
      </c>
    </row>
    <row r="77" spans="1:4" ht="54.75" customHeight="1">
      <c r="A77" s="70" t="s">
        <v>264</v>
      </c>
      <c r="B77" s="6" t="s">
        <v>265</v>
      </c>
      <c r="C77" s="26">
        <v>140.4</v>
      </c>
      <c r="D77" s="26">
        <v>15.6</v>
      </c>
    </row>
    <row r="78" spans="1:4" ht="41.25" customHeight="1">
      <c r="A78" s="72" t="s">
        <v>266</v>
      </c>
      <c r="B78" s="36" t="s">
        <v>225</v>
      </c>
      <c r="C78" s="30">
        <f>C79+C83+C86</f>
        <v>1765.3999999999999</v>
      </c>
      <c r="D78" s="30">
        <f>D79+D83+D86</f>
        <v>999</v>
      </c>
    </row>
    <row r="79" spans="1:4" ht="72.75" customHeight="1">
      <c r="A79" s="73" t="s">
        <v>267</v>
      </c>
      <c r="B79" s="16" t="s">
        <v>252</v>
      </c>
      <c r="C79" s="46">
        <f>C80</f>
        <v>1521.6</v>
      </c>
      <c r="D79" s="46">
        <f>D80</f>
        <v>939.8</v>
      </c>
    </row>
    <row r="80" spans="1:4" ht="28.5" customHeight="1">
      <c r="A80" s="75" t="s">
        <v>268</v>
      </c>
      <c r="B80" s="76" t="s">
        <v>206</v>
      </c>
      <c r="C80" s="77">
        <f>C81+C82</f>
        <v>1521.6</v>
      </c>
      <c r="D80" s="77">
        <f>D81+D82</f>
        <v>939.8</v>
      </c>
    </row>
    <row r="81" spans="1:4" ht="28.5" customHeight="1">
      <c r="A81" s="70" t="s">
        <v>269</v>
      </c>
      <c r="B81" s="6" t="s">
        <v>255</v>
      </c>
      <c r="C81" s="17">
        <v>1168.7</v>
      </c>
      <c r="D81" s="20">
        <v>749.6</v>
      </c>
    </row>
    <row r="82" spans="1:4" ht="42.75" customHeight="1">
      <c r="A82" s="70" t="s">
        <v>270</v>
      </c>
      <c r="B82" s="6" t="s">
        <v>256</v>
      </c>
      <c r="C82" s="17">
        <v>352.9</v>
      </c>
      <c r="D82" s="17">
        <v>190.2</v>
      </c>
    </row>
    <row r="83" spans="1:4" ht="30" customHeight="1">
      <c r="A83" s="73" t="s">
        <v>271</v>
      </c>
      <c r="B83" s="16" t="s">
        <v>260</v>
      </c>
      <c r="C83" s="46">
        <f>SUM(C84)</f>
        <v>241.2</v>
      </c>
      <c r="D83" s="46">
        <f>SUM(D84)</f>
        <v>59</v>
      </c>
    </row>
    <row r="84" spans="1:4" ht="28.5" customHeight="1">
      <c r="A84" s="75" t="s">
        <v>272</v>
      </c>
      <c r="B84" s="76" t="s">
        <v>200</v>
      </c>
      <c r="C84" s="77">
        <f>C85</f>
        <v>241.2</v>
      </c>
      <c r="D84" s="77">
        <f>D85</f>
        <v>59</v>
      </c>
    </row>
    <row r="85" spans="1:4" ht="29.25" customHeight="1">
      <c r="A85" s="70" t="s">
        <v>273</v>
      </c>
      <c r="B85" s="15" t="s">
        <v>293</v>
      </c>
      <c r="C85" s="17">
        <v>241.2</v>
      </c>
      <c r="D85" s="17">
        <v>59</v>
      </c>
    </row>
    <row r="86" spans="1:4" ht="15.75" customHeight="1">
      <c r="A86" s="73" t="s">
        <v>274</v>
      </c>
      <c r="B86" s="16" t="s">
        <v>277</v>
      </c>
      <c r="C86" s="78">
        <f>SUM(C87)</f>
        <v>2.6</v>
      </c>
      <c r="D86" s="78">
        <f>SUM(D87)</f>
        <v>0.2</v>
      </c>
    </row>
    <row r="87" spans="1:4" ht="14.25" customHeight="1">
      <c r="A87" s="75" t="s">
        <v>275</v>
      </c>
      <c r="B87" s="76" t="s">
        <v>169</v>
      </c>
      <c r="C87" s="79">
        <f>SUM(C88)</f>
        <v>2.6</v>
      </c>
      <c r="D87" s="79">
        <f>SUM(D88)</f>
        <v>0.2</v>
      </c>
    </row>
    <row r="88" spans="1:4" ht="27.75" customHeight="1">
      <c r="A88" s="70" t="s">
        <v>276</v>
      </c>
      <c r="B88" s="6" t="s">
        <v>278</v>
      </c>
      <c r="C88" s="26">
        <v>2.6</v>
      </c>
      <c r="D88" s="26">
        <v>0.2</v>
      </c>
    </row>
    <row r="89" spans="1:4" ht="18" customHeight="1">
      <c r="A89" s="72" t="s">
        <v>279</v>
      </c>
      <c r="B89" s="25" t="s">
        <v>30</v>
      </c>
      <c r="C89" s="30">
        <f>C90</f>
        <v>72</v>
      </c>
      <c r="D89" s="30">
        <f>D90</f>
        <v>54</v>
      </c>
    </row>
    <row r="90" spans="1:4" ht="56.25" customHeight="1">
      <c r="A90" s="72" t="s">
        <v>280</v>
      </c>
      <c r="B90" s="36" t="s">
        <v>229</v>
      </c>
      <c r="C90" s="30">
        <f aca="true" t="shared" si="2" ref="C90:D92">C91</f>
        <v>72</v>
      </c>
      <c r="D90" s="30">
        <f t="shared" si="2"/>
        <v>54</v>
      </c>
    </row>
    <row r="91" spans="1:4" ht="15.75" customHeight="1">
      <c r="A91" s="73" t="s">
        <v>281</v>
      </c>
      <c r="B91" s="16" t="s">
        <v>277</v>
      </c>
      <c r="C91" s="46">
        <f t="shared" si="2"/>
        <v>72</v>
      </c>
      <c r="D91" s="46">
        <f t="shared" si="2"/>
        <v>54</v>
      </c>
    </row>
    <row r="92" spans="1:4" ht="16.5" customHeight="1">
      <c r="A92" s="75" t="s">
        <v>282</v>
      </c>
      <c r="B92" s="76" t="s">
        <v>169</v>
      </c>
      <c r="C92" s="77">
        <f t="shared" si="2"/>
        <v>72</v>
      </c>
      <c r="D92" s="77">
        <f t="shared" si="2"/>
        <v>54</v>
      </c>
    </row>
    <row r="93" spans="1:4" ht="16.5" customHeight="1">
      <c r="A93" s="70" t="s">
        <v>283</v>
      </c>
      <c r="B93" s="6" t="s">
        <v>284</v>
      </c>
      <c r="C93" s="26">
        <v>72</v>
      </c>
      <c r="D93" s="26">
        <v>54</v>
      </c>
    </row>
    <row r="94" spans="1:4" ht="19.5" customHeight="1" hidden="1">
      <c r="A94" s="71" t="s">
        <v>192</v>
      </c>
      <c r="B94" s="38" t="s">
        <v>193</v>
      </c>
      <c r="C94" s="39">
        <f>C95</f>
        <v>0</v>
      </c>
      <c r="D94" s="39">
        <f>D95</f>
        <v>0</v>
      </c>
    </row>
    <row r="95" spans="1:4" ht="14.25" customHeight="1" hidden="1">
      <c r="A95" s="72" t="s">
        <v>194</v>
      </c>
      <c r="B95" s="23" t="s">
        <v>36</v>
      </c>
      <c r="C95" s="27">
        <f>SUM(C96)</f>
        <v>0</v>
      </c>
      <c r="D95" s="27">
        <f>SUM(D96)</f>
        <v>0</v>
      </c>
    </row>
    <row r="96" spans="1:4" ht="19.5" customHeight="1" hidden="1">
      <c r="A96" s="72" t="s">
        <v>195</v>
      </c>
      <c r="B96" s="74" t="s">
        <v>196</v>
      </c>
      <c r="C96" s="27">
        <f>SUM(C97)</f>
        <v>0</v>
      </c>
      <c r="D96" s="27">
        <f>SUM(D97)</f>
        <v>0</v>
      </c>
    </row>
    <row r="97" spans="1:4" ht="15.75" customHeight="1" hidden="1">
      <c r="A97" s="72" t="s">
        <v>197</v>
      </c>
      <c r="B97" s="74" t="s">
        <v>198</v>
      </c>
      <c r="C97" s="27">
        <f>SUM(C101)+C98</f>
        <v>0</v>
      </c>
      <c r="D97" s="27">
        <f>SUM(D101)+D98</f>
        <v>0</v>
      </c>
    </row>
    <row r="98" spans="1:4" ht="27.75" customHeight="1" hidden="1">
      <c r="A98" s="73" t="s">
        <v>210</v>
      </c>
      <c r="B98" s="16" t="s">
        <v>206</v>
      </c>
      <c r="C98" s="78">
        <f>SUM(C99)</f>
        <v>0</v>
      </c>
      <c r="D98" s="78">
        <f>SUM(D99)</f>
        <v>0</v>
      </c>
    </row>
    <row r="99" spans="1:4" ht="17.25" customHeight="1" hidden="1">
      <c r="A99" s="75" t="s">
        <v>211</v>
      </c>
      <c r="B99" s="76" t="s">
        <v>26</v>
      </c>
      <c r="C99" s="79">
        <f>SUM(C100)</f>
        <v>0</v>
      </c>
      <c r="D99" s="79">
        <f>SUM(D100)</f>
        <v>0</v>
      </c>
    </row>
    <row r="100" spans="1:4" ht="14.25" customHeight="1" hidden="1">
      <c r="A100" s="70" t="s">
        <v>211</v>
      </c>
      <c r="B100" s="6" t="s">
        <v>26</v>
      </c>
      <c r="C100" s="26">
        <v>0</v>
      </c>
      <c r="D100" s="26">
        <v>0</v>
      </c>
    </row>
    <row r="101" spans="1:4" ht="27.75" customHeight="1" hidden="1">
      <c r="A101" s="73" t="s">
        <v>199</v>
      </c>
      <c r="B101" s="16" t="s">
        <v>200</v>
      </c>
      <c r="C101" s="78">
        <f>SUM(C102)</f>
        <v>0</v>
      </c>
      <c r="D101" s="78">
        <f>SUM(D102)</f>
        <v>0</v>
      </c>
    </row>
    <row r="102" spans="1:4" ht="17.25" customHeight="1" hidden="1">
      <c r="A102" s="75" t="s">
        <v>212</v>
      </c>
      <c r="B102" s="76" t="s">
        <v>26</v>
      </c>
      <c r="C102" s="79">
        <f>SUM(C103)</f>
        <v>0</v>
      </c>
      <c r="D102" s="79">
        <f>SUM(D103)</f>
        <v>0</v>
      </c>
    </row>
    <row r="103" spans="1:4" ht="14.25" customHeight="1" hidden="1">
      <c r="A103" s="70" t="s">
        <v>212</v>
      </c>
      <c r="B103" s="6" t="s">
        <v>26</v>
      </c>
      <c r="C103" s="26">
        <v>0</v>
      </c>
      <c r="D103" s="26">
        <v>0</v>
      </c>
    </row>
    <row r="104" spans="1:4" ht="27.75" customHeight="1">
      <c r="A104" s="71" t="s">
        <v>171</v>
      </c>
      <c r="B104" s="41" t="s">
        <v>43</v>
      </c>
      <c r="C104" s="40">
        <f>C105+C171+C181+C187+C215+C221+C247+C232+C253</f>
        <v>90514.7</v>
      </c>
      <c r="D104" s="40">
        <f>D105+D171+D181+D187+D215+D221+D247+D232+D253</f>
        <v>26584.499999999996</v>
      </c>
    </row>
    <row r="105" spans="1:4" ht="14.25" customHeight="1">
      <c r="A105" s="72" t="s">
        <v>172</v>
      </c>
      <c r="B105" s="23" t="s">
        <v>36</v>
      </c>
      <c r="C105" s="27">
        <f>C106+C138+C142</f>
        <v>18175.199999999997</v>
      </c>
      <c r="D105" s="27">
        <f>D106+D138+D142</f>
        <v>10638.8</v>
      </c>
    </row>
    <row r="106" spans="1:4" ht="52.5" customHeight="1">
      <c r="A106" s="72" t="s">
        <v>173</v>
      </c>
      <c r="B106" s="25" t="s">
        <v>246</v>
      </c>
      <c r="C106" s="4">
        <f>C107+C115+C126+C130</f>
        <v>15542.699999999999</v>
      </c>
      <c r="D106" s="4">
        <f>D107+D115+D126+D130</f>
        <v>9396.4</v>
      </c>
    </row>
    <row r="107" spans="1:4" ht="56.25" customHeight="1">
      <c r="A107" s="72" t="s">
        <v>285</v>
      </c>
      <c r="B107" s="16" t="s">
        <v>226</v>
      </c>
      <c r="C107" s="30">
        <f>C108+C112</f>
        <v>1222.4</v>
      </c>
      <c r="D107" s="30">
        <f>D108+D112</f>
        <v>763.1</v>
      </c>
    </row>
    <row r="108" spans="1:4" ht="71.25" customHeight="1">
      <c r="A108" s="73" t="s">
        <v>286</v>
      </c>
      <c r="B108" s="16" t="s">
        <v>252</v>
      </c>
      <c r="C108" s="46">
        <f>C109</f>
        <v>1203.7</v>
      </c>
      <c r="D108" s="46">
        <f>D109</f>
        <v>750.1</v>
      </c>
    </row>
    <row r="109" spans="1:4" ht="27" customHeight="1">
      <c r="A109" s="75" t="s">
        <v>287</v>
      </c>
      <c r="B109" s="76" t="s">
        <v>206</v>
      </c>
      <c r="C109" s="77">
        <f>C110+C111</f>
        <v>1203.7</v>
      </c>
      <c r="D109" s="77">
        <f>D110+D111</f>
        <v>750.1</v>
      </c>
    </row>
    <row r="110" spans="1:4" ht="26.25" customHeight="1">
      <c r="A110" s="70" t="s">
        <v>288</v>
      </c>
      <c r="B110" s="6" t="s">
        <v>255</v>
      </c>
      <c r="C110" s="17">
        <v>942.5</v>
      </c>
      <c r="D110" s="20">
        <v>585.7</v>
      </c>
    </row>
    <row r="111" spans="1:4" ht="42.75" customHeight="1">
      <c r="A111" s="70" t="s">
        <v>289</v>
      </c>
      <c r="B111" s="6" t="s">
        <v>256</v>
      </c>
      <c r="C111" s="17">
        <v>261.2</v>
      </c>
      <c r="D111" s="20">
        <v>164.4</v>
      </c>
    </row>
    <row r="112" spans="1:4" ht="30.75" customHeight="1">
      <c r="A112" s="73" t="s">
        <v>290</v>
      </c>
      <c r="B112" s="16" t="s">
        <v>260</v>
      </c>
      <c r="C112" s="46">
        <f>SUM(C113)</f>
        <v>18.7</v>
      </c>
      <c r="D112" s="46">
        <f>SUM(D113)</f>
        <v>13</v>
      </c>
    </row>
    <row r="113" spans="1:4" ht="29.25" customHeight="1">
      <c r="A113" s="75" t="s">
        <v>291</v>
      </c>
      <c r="B113" s="76" t="s">
        <v>200</v>
      </c>
      <c r="C113" s="77">
        <f>C114</f>
        <v>18.7</v>
      </c>
      <c r="D113" s="77">
        <f>D114</f>
        <v>13</v>
      </c>
    </row>
    <row r="114" spans="1:4" ht="30" customHeight="1">
      <c r="A114" s="70" t="s">
        <v>292</v>
      </c>
      <c r="B114" s="15" t="s">
        <v>293</v>
      </c>
      <c r="C114" s="17">
        <v>18.7</v>
      </c>
      <c r="D114" s="17">
        <v>13</v>
      </c>
    </row>
    <row r="115" spans="1:4" ht="42" customHeight="1">
      <c r="A115" s="72" t="s">
        <v>294</v>
      </c>
      <c r="B115" s="36" t="s">
        <v>227</v>
      </c>
      <c r="C115" s="30">
        <f>C116+C120+C124</f>
        <v>10847.699999999999</v>
      </c>
      <c r="D115" s="30">
        <f>D116+D120+D124</f>
        <v>6425.199999999999</v>
      </c>
    </row>
    <row r="116" spans="1:4" ht="71.25" customHeight="1">
      <c r="A116" s="73" t="s">
        <v>295</v>
      </c>
      <c r="B116" s="16" t="s">
        <v>252</v>
      </c>
      <c r="C116" s="46">
        <f>C117</f>
        <v>8929.599999999999</v>
      </c>
      <c r="D116" s="46">
        <f>D117</f>
        <v>5345.2</v>
      </c>
    </row>
    <row r="117" spans="1:4" ht="27.75" customHeight="1">
      <c r="A117" s="75" t="s">
        <v>296</v>
      </c>
      <c r="B117" s="76" t="s">
        <v>206</v>
      </c>
      <c r="C117" s="77">
        <f>C118+C119</f>
        <v>8929.599999999999</v>
      </c>
      <c r="D117" s="77">
        <f>D118+D119</f>
        <v>5345.2</v>
      </c>
    </row>
    <row r="118" spans="1:4" ht="25.5" customHeight="1">
      <c r="A118" s="70" t="s">
        <v>297</v>
      </c>
      <c r="B118" s="6" t="s">
        <v>255</v>
      </c>
      <c r="C118" s="17">
        <v>6861.4</v>
      </c>
      <c r="D118" s="17">
        <v>4260.9</v>
      </c>
    </row>
    <row r="119" spans="1:4" ht="42.75" customHeight="1">
      <c r="A119" s="70" t="s">
        <v>298</v>
      </c>
      <c r="B119" s="6" t="s">
        <v>256</v>
      </c>
      <c r="C119" s="17">
        <v>2068.2</v>
      </c>
      <c r="D119" s="17">
        <v>1084.3</v>
      </c>
    </row>
    <row r="120" spans="1:4" ht="25.5" customHeight="1">
      <c r="A120" s="73" t="s">
        <v>299</v>
      </c>
      <c r="B120" s="16" t="s">
        <v>260</v>
      </c>
      <c r="C120" s="46">
        <f>SUM(C121)</f>
        <v>1896.1</v>
      </c>
      <c r="D120" s="46">
        <f>SUM(D121)</f>
        <v>1074.1</v>
      </c>
    </row>
    <row r="121" spans="1:4" ht="30" customHeight="1">
      <c r="A121" s="75" t="s">
        <v>300</v>
      </c>
      <c r="B121" s="76" t="s">
        <v>200</v>
      </c>
      <c r="C121" s="77">
        <f>C122</f>
        <v>1896.1</v>
      </c>
      <c r="D121" s="77">
        <f>D122</f>
        <v>1074.1</v>
      </c>
    </row>
    <row r="122" spans="1:4" ht="28.5" customHeight="1">
      <c r="A122" s="70" t="s">
        <v>301</v>
      </c>
      <c r="B122" s="15" t="s">
        <v>293</v>
      </c>
      <c r="C122" s="17">
        <v>1896.1</v>
      </c>
      <c r="D122" s="20">
        <v>1074.1</v>
      </c>
    </row>
    <row r="123" spans="1:4" ht="15.75" customHeight="1">
      <c r="A123" s="73" t="s">
        <v>302</v>
      </c>
      <c r="B123" s="16" t="s">
        <v>277</v>
      </c>
      <c r="C123" s="46">
        <f>C124</f>
        <v>22</v>
      </c>
      <c r="D123" s="46">
        <f>D124</f>
        <v>5.9</v>
      </c>
    </row>
    <row r="124" spans="1:4" ht="17.25" customHeight="1">
      <c r="A124" s="73" t="s">
        <v>303</v>
      </c>
      <c r="B124" s="76" t="s">
        <v>169</v>
      </c>
      <c r="C124" s="46">
        <f>SUM(C125)</f>
        <v>22</v>
      </c>
      <c r="D124" s="46">
        <f>SUM(D125)</f>
        <v>5.9</v>
      </c>
    </row>
    <row r="125" spans="1:4" ht="27.75" customHeight="1">
      <c r="A125" s="75" t="s">
        <v>304</v>
      </c>
      <c r="B125" s="6" t="s">
        <v>278</v>
      </c>
      <c r="C125" s="77">
        <v>22</v>
      </c>
      <c r="D125" s="53">
        <v>5.9</v>
      </c>
    </row>
    <row r="126" spans="1:4" ht="54" customHeight="1">
      <c r="A126" s="72" t="s">
        <v>306</v>
      </c>
      <c r="B126" s="36" t="s">
        <v>305</v>
      </c>
      <c r="C126" s="30">
        <f>C127</f>
        <v>6</v>
      </c>
      <c r="D126" s="30">
        <f>D127</f>
        <v>6</v>
      </c>
    </row>
    <row r="127" spans="1:4" ht="27" customHeight="1">
      <c r="A127" s="73" t="s">
        <v>307</v>
      </c>
      <c r="B127" s="16" t="s">
        <v>260</v>
      </c>
      <c r="C127" s="46">
        <f>SUM(C128)</f>
        <v>6</v>
      </c>
      <c r="D127" s="46">
        <f>SUM(D128)</f>
        <v>6</v>
      </c>
    </row>
    <row r="128" spans="1:4" ht="29.25" customHeight="1">
      <c r="A128" s="75" t="s">
        <v>308</v>
      </c>
      <c r="B128" s="76" t="s">
        <v>200</v>
      </c>
      <c r="C128" s="77">
        <f>SUM(C129)</f>
        <v>6</v>
      </c>
      <c r="D128" s="77">
        <f>SUM(D129)</f>
        <v>6</v>
      </c>
    </row>
    <row r="129" spans="1:4" ht="27.75" customHeight="1">
      <c r="A129" s="70" t="s">
        <v>309</v>
      </c>
      <c r="B129" s="15" t="s">
        <v>293</v>
      </c>
      <c r="C129" s="28">
        <v>6</v>
      </c>
      <c r="D129" s="28">
        <v>6</v>
      </c>
    </row>
    <row r="130" spans="1:4" ht="54">
      <c r="A130" s="72" t="s">
        <v>310</v>
      </c>
      <c r="B130" s="36" t="s">
        <v>318</v>
      </c>
      <c r="C130" s="33">
        <f>C131+C135</f>
        <v>3466.6</v>
      </c>
      <c r="D130" s="33">
        <f>D131+D135</f>
        <v>2202.1</v>
      </c>
    </row>
    <row r="131" spans="1:4" ht="67.5">
      <c r="A131" s="72" t="s">
        <v>311</v>
      </c>
      <c r="B131" s="16" t="s">
        <v>252</v>
      </c>
      <c r="C131" s="33">
        <f>C132</f>
        <v>3190.6</v>
      </c>
      <c r="D131" s="33">
        <f>D132</f>
        <v>2105.1</v>
      </c>
    </row>
    <row r="132" spans="1:4" ht="25.5">
      <c r="A132" s="75" t="s">
        <v>312</v>
      </c>
      <c r="B132" s="76" t="s">
        <v>206</v>
      </c>
      <c r="C132" s="82">
        <f>C133+C134</f>
        <v>3190.6</v>
      </c>
      <c r="D132" s="82">
        <f>D133+D134</f>
        <v>2105.1</v>
      </c>
    </row>
    <row r="133" spans="1:4" ht="25.5">
      <c r="A133" s="70" t="s">
        <v>313</v>
      </c>
      <c r="B133" s="6" t="s">
        <v>255</v>
      </c>
      <c r="C133" s="21">
        <v>2450.5</v>
      </c>
      <c r="D133" s="21">
        <v>1623.8</v>
      </c>
    </row>
    <row r="134" spans="1:4" ht="45.75" customHeight="1">
      <c r="A134" s="70" t="s">
        <v>314</v>
      </c>
      <c r="B134" s="6" t="s">
        <v>256</v>
      </c>
      <c r="C134" s="21">
        <v>740.1</v>
      </c>
      <c r="D134" s="11">
        <v>481.3</v>
      </c>
    </row>
    <row r="135" spans="1:4" ht="28.5" customHeight="1">
      <c r="A135" s="72" t="s">
        <v>315</v>
      </c>
      <c r="B135" s="16" t="s">
        <v>260</v>
      </c>
      <c r="C135" s="30">
        <f>C136</f>
        <v>276</v>
      </c>
      <c r="D135" s="30">
        <f>D136</f>
        <v>97</v>
      </c>
    </row>
    <row r="136" spans="1:4" ht="28.5" customHeight="1">
      <c r="A136" s="75" t="s">
        <v>316</v>
      </c>
      <c r="B136" s="76" t="s">
        <v>200</v>
      </c>
      <c r="C136" s="82">
        <f>SUM(C137)</f>
        <v>276</v>
      </c>
      <c r="D136" s="82">
        <f>SUM(D137)</f>
        <v>97</v>
      </c>
    </row>
    <row r="137" spans="1:4" ht="25.5">
      <c r="A137" s="70" t="s">
        <v>317</v>
      </c>
      <c r="B137" s="15" t="s">
        <v>293</v>
      </c>
      <c r="C137" s="21">
        <v>276</v>
      </c>
      <c r="D137" s="11">
        <v>97</v>
      </c>
    </row>
    <row r="138" spans="1:4" ht="14.25" customHeight="1">
      <c r="A138" s="72" t="s">
        <v>201</v>
      </c>
      <c r="B138" s="80" t="s">
        <v>202</v>
      </c>
      <c r="C138" s="30">
        <f aca="true" t="shared" si="3" ref="C138:D140">SUM(C139)</f>
        <v>100</v>
      </c>
      <c r="D138" s="30">
        <f t="shared" si="3"/>
        <v>0</v>
      </c>
    </row>
    <row r="139" spans="1:4" ht="30.75" customHeight="1">
      <c r="A139" s="72" t="s">
        <v>319</v>
      </c>
      <c r="B139" s="29" t="s">
        <v>228</v>
      </c>
      <c r="C139" s="30">
        <f t="shared" si="3"/>
        <v>100</v>
      </c>
      <c r="D139" s="30">
        <f t="shared" si="3"/>
        <v>0</v>
      </c>
    </row>
    <row r="140" spans="1:4" ht="19.5" customHeight="1">
      <c r="A140" s="73" t="s">
        <v>320</v>
      </c>
      <c r="B140" s="16" t="s">
        <v>277</v>
      </c>
      <c r="C140" s="46">
        <f t="shared" si="3"/>
        <v>100</v>
      </c>
      <c r="D140" s="46">
        <f t="shared" si="3"/>
        <v>0</v>
      </c>
    </row>
    <row r="141" spans="1:4" ht="13.5" customHeight="1">
      <c r="A141" s="70" t="s">
        <v>321</v>
      </c>
      <c r="B141" s="19" t="s">
        <v>203</v>
      </c>
      <c r="C141" s="28">
        <v>100</v>
      </c>
      <c r="D141" s="28">
        <v>0</v>
      </c>
    </row>
    <row r="142" spans="1:4" ht="14.25" customHeight="1">
      <c r="A142" s="72" t="s">
        <v>174</v>
      </c>
      <c r="B142" s="80" t="s">
        <v>30</v>
      </c>
      <c r="C142" s="30">
        <f>C143+C151+C155+C147+C159+C163+C167</f>
        <v>2532.5</v>
      </c>
      <c r="D142" s="30">
        <f>D143+D151+D155+D147+D159+D163+D167</f>
        <v>1242.4</v>
      </c>
    </row>
    <row r="143" spans="1:4" ht="42" customHeight="1">
      <c r="A143" s="72" t="s">
        <v>322</v>
      </c>
      <c r="B143" s="29" t="s">
        <v>44</v>
      </c>
      <c r="C143" s="30">
        <f aca="true" t="shared" si="4" ref="C143:D145">C144</f>
        <v>40</v>
      </c>
      <c r="D143" s="30">
        <f t="shared" si="4"/>
        <v>0</v>
      </c>
    </row>
    <row r="144" spans="1:4" ht="27" customHeight="1">
      <c r="A144" s="73" t="s">
        <v>323</v>
      </c>
      <c r="B144" s="16" t="s">
        <v>260</v>
      </c>
      <c r="C144" s="46">
        <f t="shared" si="4"/>
        <v>40</v>
      </c>
      <c r="D144" s="46">
        <f t="shared" si="4"/>
        <v>0</v>
      </c>
    </row>
    <row r="145" spans="1:4" ht="29.25" customHeight="1">
      <c r="A145" s="75" t="s">
        <v>324</v>
      </c>
      <c r="B145" s="76" t="s">
        <v>200</v>
      </c>
      <c r="C145" s="81">
        <f t="shared" si="4"/>
        <v>40</v>
      </c>
      <c r="D145" s="81">
        <f t="shared" si="4"/>
        <v>0</v>
      </c>
    </row>
    <row r="146" spans="1:4" ht="27.75" customHeight="1">
      <c r="A146" s="70" t="s">
        <v>325</v>
      </c>
      <c r="B146" s="15" t="s">
        <v>293</v>
      </c>
      <c r="C146" s="28">
        <v>40</v>
      </c>
      <c r="D146" s="11">
        <v>0</v>
      </c>
    </row>
    <row r="147" spans="1:4" ht="26.25" customHeight="1">
      <c r="A147" s="72" t="s">
        <v>326</v>
      </c>
      <c r="B147" s="16" t="s">
        <v>53</v>
      </c>
      <c r="C147" s="30">
        <f aca="true" t="shared" si="5" ref="C147:D149">SUM(C148)</f>
        <v>313</v>
      </c>
      <c r="D147" s="30">
        <f t="shared" si="5"/>
        <v>1.7</v>
      </c>
    </row>
    <row r="148" spans="1:4" ht="28.5" customHeight="1">
      <c r="A148" s="72" t="s">
        <v>327</v>
      </c>
      <c r="B148" s="16" t="s">
        <v>260</v>
      </c>
      <c r="C148" s="30">
        <f t="shared" si="5"/>
        <v>313</v>
      </c>
      <c r="D148" s="30">
        <f t="shared" si="5"/>
        <v>1.7</v>
      </c>
    </row>
    <row r="149" spans="1:4" ht="30" customHeight="1">
      <c r="A149" s="75" t="s">
        <v>328</v>
      </c>
      <c r="B149" s="76" t="s">
        <v>200</v>
      </c>
      <c r="C149" s="77">
        <f t="shared" si="5"/>
        <v>313</v>
      </c>
      <c r="D149" s="77">
        <f t="shared" si="5"/>
        <v>1.7</v>
      </c>
    </row>
    <row r="150" spans="1:4" ht="28.5" customHeight="1">
      <c r="A150" s="70" t="s">
        <v>329</v>
      </c>
      <c r="B150" s="15" t="s">
        <v>293</v>
      </c>
      <c r="C150" s="17">
        <v>313</v>
      </c>
      <c r="D150" s="20">
        <v>1.7</v>
      </c>
    </row>
    <row r="151" spans="1:4" ht="27.75" customHeight="1">
      <c r="A151" s="72" t="s">
        <v>330</v>
      </c>
      <c r="B151" s="29" t="s">
        <v>230</v>
      </c>
      <c r="C151" s="30">
        <f aca="true" t="shared" si="6" ref="C151:D153">C152</f>
        <v>874.5</v>
      </c>
      <c r="D151" s="30">
        <f t="shared" si="6"/>
        <v>778</v>
      </c>
    </row>
    <row r="152" spans="1:4" ht="27" customHeight="1">
      <c r="A152" s="73" t="s">
        <v>331</v>
      </c>
      <c r="B152" s="16" t="s">
        <v>260</v>
      </c>
      <c r="C152" s="46">
        <f t="shared" si="6"/>
        <v>874.5</v>
      </c>
      <c r="D152" s="46">
        <f t="shared" si="6"/>
        <v>778</v>
      </c>
    </row>
    <row r="153" spans="1:4" ht="29.25" customHeight="1">
      <c r="A153" s="75" t="s">
        <v>332</v>
      </c>
      <c r="B153" s="76" t="s">
        <v>200</v>
      </c>
      <c r="C153" s="81">
        <f t="shared" si="6"/>
        <v>874.5</v>
      </c>
      <c r="D153" s="81">
        <f t="shared" si="6"/>
        <v>778</v>
      </c>
    </row>
    <row r="154" spans="1:4" ht="27.75" customHeight="1">
      <c r="A154" s="70" t="s">
        <v>333</v>
      </c>
      <c r="B154" s="15" t="s">
        <v>293</v>
      </c>
      <c r="C154" s="28">
        <v>874.5</v>
      </c>
      <c r="D154" s="11">
        <v>778</v>
      </c>
    </row>
    <row r="155" spans="1:4" ht="41.25" customHeight="1">
      <c r="A155" s="72" t="s">
        <v>334</v>
      </c>
      <c r="B155" s="16" t="s">
        <v>231</v>
      </c>
      <c r="C155" s="30">
        <f aca="true" t="shared" si="7" ref="C155:D157">SUM(C156)</f>
        <v>615</v>
      </c>
      <c r="D155" s="30">
        <f t="shared" si="7"/>
        <v>150</v>
      </c>
    </row>
    <row r="156" spans="1:4" ht="27.75" customHeight="1">
      <c r="A156" s="72" t="s">
        <v>335</v>
      </c>
      <c r="B156" s="16" t="s">
        <v>260</v>
      </c>
      <c r="C156" s="30">
        <f>SUM(C157)</f>
        <v>615</v>
      </c>
      <c r="D156" s="30">
        <f>SUM(D157)</f>
        <v>150</v>
      </c>
    </row>
    <row r="157" spans="1:4" ht="27" customHeight="1">
      <c r="A157" s="75" t="s">
        <v>336</v>
      </c>
      <c r="B157" s="76" t="s">
        <v>200</v>
      </c>
      <c r="C157" s="77">
        <f t="shared" si="7"/>
        <v>615</v>
      </c>
      <c r="D157" s="77">
        <f t="shared" si="7"/>
        <v>150</v>
      </c>
    </row>
    <row r="158" spans="1:4" ht="27" customHeight="1">
      <c r="A158" s="70" t="s">
        <v>337</v>
      </c>
      <c r="B158" s="15" t="s">
        <v>293</v>
      </c>
      <c r="C158" s="17">
        <v>615</v>
      </c>
      <c r="D158" s="20">
        <v>150</v>
      </c>
    </row>
    <row r="159" spans="1:4" ht="53.25" customHeight="1">
      <c r="A159" s="72" t="s">
        <v>338</v>
      </c>
      <c r="B159" s="16" t="s">
        <v>232</v>
      </c>
      <c r="C159" s="30">
        <f aca="true" t="shared" si="8" ref="C159:D161">SUM(C160)</f>
        <v>155</v>
      </c>
      <c r="D159" s="30">
        <f t="shared" si="8"/>
        <v>36.7</v>
      </c>
    </row>
    <row r="160" spans="1:4" ht="27.75" customHeight="1">
      <c r="A160" s="72" t="s">
        <v>339</v>
      </c>
      <c r="B160" s="16" t="s">
        <v>260</v>
      </c>
      <c r="C160" s="30">
        <f>SUM(C161)</f>
        <v>155</v>
      </c>
      <c r="D160" s="30">
        <f>SUM(D161)</f>
        <v>36.7</v>
      </c>
    </row>
    <row r="161" spans="1:4" ht="27.75" customHeight="1">
      <c r="A161" s="75" t="s">
        <v>340</v>
      </c>
      <c r="B161" s="76" t="s">
        <v>200</v>
      </c>
      <c r="C161" s="77">
        <f t="shared" si="8"/>
        <v>155</v>
      </c>
      <c r="D161" s="77">
        <f t="shared" si="8"/>
        <v>36.7</v>
      </c>
    </row>
    <row r="162" spans="1:4" ht="27.75" customHeight="1">
      <c r="A162" s="70" t="s">
        <v>341</v>
      </c>
      <c r="B162" s="15" t="s">
        <v>293</v>
      </c>
      <c r="C162" s="17">
        <v>155</v>
      </c>
      <c r="D162" s="20">
        <v>36.7</v>
      </c>
    </row>
    <row r="163" spans="1:4" ht="51.75" customHeight="1">
      <c r="A163" s="72" t="s">
        <v>342</v>
      </c>
      <c r="B163" s="16" t="s">
        <v>233</v>
      </c>
      <c r="C163" s="30">
        <f aca="true" t="shared" si="9" ref="C163:D165">SUM(C164)</f>
        <v>310</v>
      </c>
      <c r="D163" s="30">
        <f t="shared" si="9"/>
        <v>178.7</v>
      </c>
    </row>
    <row r="164" spans="1:4" ht="27.75" customHeight="1">
      <c r="A164" s="72" t="s">
        <v>343</v>
      </c>
      <c r="B164" s="16" t="s">
        <v>260</v>
      </c>
      <c r="C164" s="30">
        <f>SUM(C165)</f>
        <v>310</v>
      </c>
      <c r="D164" s="30">
        <f>SUM(D165)</f>
        <v>178.7</v>
      </c>
    </row>
    <row r="165" spans="1:4" ht="27.75" customHeight="1">
      <c r="A165" s="75" t="s">
        <v>344</v>
      </c>
      <c r="B165" s="76" t="s">
        <v>200</v>
      </c>
      <c r="C165" s="77">
        <f t="shared" si="9"/>
        <v>310</v>
      </c>
      <c r="D165" s="77">
        <f t="shared" si="9"/>
        <v>178.7</v>
      </c>
    </row>
    <row r="166" spans="1:4" ht="27.75" customHeight="1">
      <c r="A166" s="70" t="s">
        <v>345</v>
      </c>
      <c r="B166" s="15" t="s">
        <v>293</v>
      </c>
      <c r="C166" s="17">
        <v>310</v>
      </c>
      <c r="D166" s="20">
        <v>178.7</v>
      </c>
    </row>
    <row r="167" spans="1:4" ht="67.5" customHeight="1">
      <c r="A167" s="72" t="s">
        <v>346</v>
      </c>
      <c r="B167" s="16" t="s">
        <v>234</v>
      </c>
      <c r="C167" s="30">
        <f aca="true" t="shared" si="10" ref="C167:D169">SUM(C168)</f>
        <v>225</v>
      </c>
      <c r="D167" s="30">
        <f t="shared" si="10"/>
        <v>97.3</v>
      </c>
    </row>
    <row r="168" spans="1:4" ht="28.5" customHeight="1">
      <c r="A168" s="72" t="s">
        <v>347</v>
      </c>
      <c r="B168" s="16" t="s">
        <v>260</v>
      </c>
      <c r="C168" s="30">
        <f>SUM(C169)</f>
        <v>225</v>
      </c>
      <c r="D168" s="30">
        <f>SUM(D169)</f>
        <v>97.3</v>
      </c>
    </row>
    <row r="169" spans="1:4" ht="28.5" customHeight="1">
      <c r="A169" s="75" t="s">
        <v>348</v>
      </c>
      <c r="B169" s="76" t="s">
        <v>200</v>
      </c>
      <c r="C169" s="77">
        <f t="shared" si="10"/>
        <v>225</v>
      </c>
      <c r="D169" s="77">
        <f t="shared" si="10"/>
        <v>97.3</v>
      </c>
    </row>
    <row r="170" spans="1:4" ht="28.5" customHeight="1">
      <c r="A170" s="70" t="s">
        <v>349</v>
      </c>
      <c r="B170" s="15" t="s">
        <v>293</v>
      </c>
      <c r="C170" s="17">
        <v>225</v>
      </c>
      <c r="D170" s="20">
        <v>97.3</v>
      </c>
    </row>
    <row r="171" spans="1:4" ht="26.25" customHeight="1">
      <c r="A171" s="72" t="s">
        <v>0</v>
      </c>
      <c r="B171" s="74" t="s">
        <v>31</v>
      </c>
      <c r="C171" s="30">
        <f>C172</f>
        <v>780.2</v>
      </c>
      <c r="D171" s="30">
        <f>D172</f>
        <v>643.1</v>
      </c>
    </row>
    <row r="172" spans="1:4" ht="39.75" customHeight="1">
      <c r="A172" s="72" t="s">
        <v>1</v>
      </c>
      <c r="B172" s="74" t="s">
        <v>2</v>
      </c>
      <c r="C172" s="30">
        <f>C173+C177</f>
        <v>780.2</v>
      </c>
      <c r="D172" s="30">
        <f>D173+D177</f>
        <v>643.1</v>
      </c>
    </row>
    <row r="173" spans="1:4" ht="98.25" customHeight="1">
      <c r="A173" s="72" t="s">
        <v>350</v>
      </c>
      <c r="B173" s="36" t="s">
        <v>235</v>
      </c>
      <c r="C173" s="30">
        <f>C174</f>
        <v>681.2</v>
      </c>
      <c r="D173" s="30">
        <f>D174</f>
        <v>643.1</v>
      </c>
    </row>
    <row r="174" spans="1:4" ht="27.75" customHeight="1">
      <c r="A174" s="72" t="s">
        <v>351</v>
      </c>
      <c r="B174" s="16" t="s">
        <v>260</v>
      </c>
      <c r="C174" s="30">
        <f>C175</f>
        <v>681.2</v>
      </c>
      <c r="D174" s="30">
        <f>D175</f>
        <v>643.1</v>
      </c>
    </row>
    <row r="175" spans="1:4" ht="30" customHeight="1">
      <c r="A175" s="75" t="s">
        <v>352</v>
      </c>
      <c r="B175" s="76" t="s">
        <v>200</v>
      </c>
      <c r="C175" s="77">
        <f>SUM(C176)</f>
        <v>681.2</v>
      </c>
      <c r="D175" s="77">
        <f>SUM(D176)</f>
        <v>643.1</v>
      </c>
    </row>
    <row r="176" spans="1:4" ht="30" customHeight="1">
      <c r="A176" s="70" t="s">
        <v>353</v>
      </c>
      <c r="B176" s="15" t="s">
        <v>293</v>
      </c>
      <c r="C176" s="17">
        <v>681.2</v>
      </c>
      <c r="D176" s="20">
        <v>643.1</v>
      </c>
    </row>
    <row r="177" spans="1:4" ht="67.5" customHeight="1">
      <c r="A177" s="72" t="s">
        <v>354</v>
      </c>
      <c r="B177" s="36" t="s">
        <v>3</v>
      </c>
      <c r="C177" s="30">
        <f aca="true" t="shared" si="11" ref="C177:D179">C178</f>
        <v>99</v>
      </c>
      <c r="D177" s="30">
        <f t="shared" si="11"/>
        <v>0</v>
      </c>
    </row>
    <row r="178" spans="1:4" ht="26.25" customHeight="1">
      <c r="A178" s="72" t="s">
        <v>355</v>
      </c>
      <c r="B178" s="16" t="s">
        <v>260</v>
      </c>
      <c r="C178" s="30">
        <f t="shared" si="11"/>
        <v>99</v>
      </c>
      <c r="D178" s="30">
        <f t="shared" si="11"/>
        <v>0</v>
      </c>
    </row>
    <row r="179" spans="1:4" ht="29.25" customHeight="1">
      <c r="A179" s="75" t="s">
        <v>356</v>
      </c>
      <c r="B179" s="76" t="s">
        <v>200</v>
      </c>
      <c r="C179" s="77">
        <f t="shared" si="11"/>
        <v>99</v>
      </c>
      <c r="D179" s="77">
        <f t="shared" si="11"/>
        <v>0</v>
      </c>
    </row>
    <row r="180" spans="1:4" ht="29.25" customHeight="1">
      <c r="A180" s="70" t="s">
        <v>357</v>
      </c>
      <c r="B180" s="15" t="s">
        <v>293</v>
      </c>
      <c r="C180" s="17">
        <v>99</v>
      </c>
      <c r="D180" s="20">
        <v>0</v>
      </c>
    </row>
    <row r="181" spans="1:4" ht="12.75">
      <c r="A181" s="72" t="s">
        <v>136</v>
      </c>
      <c r="B181" s="14" t="s">
        <v>52</v>
      </c>
      <c r="C181" s="30">
        <f>C182</f>
        <v>694.6</v>
      </c>
      <c r="D181" s="30">
        <f>D182</f>
        <v>625.4</v>
      </c>
    </row>
    <row r="182" spans="1:4" ht="12.75">
      <c r="A182" s="72" t="s">
        <v>137</v>
      </c>
      <c r="B182" s="14" t="s">
        <v>100</v>
      </c>
      <c r="C182" s="30">
        <f aca="true" t="shared" si="12" ref="C182:D185">C183</f>
        <v>694.6</v>
      </c>
      <c r="D182" s="30">
        <f t="shared" si="12"/>
        <v>625.4</v>
      </c>
    </row>
    <row r="183" spans="1:4" ht="112.5" customHeight="1">
      <c r="A183" s="72" t="s">
        <v>358</v>
      </c>
      <c r="B183" s="36" t="s">
        <v>236</v>
      </c>
      <c r="C183" s="30">
        <f t="shared" si="12"/>
        <v>694.6</v>
      </c>
      <c r="D183" s="30">
        <f t="shared" si="12"/>
        <v>625.4</v>
      </c>
    </row>
    <row r="184" spans="1:4" ht="30" customHeight="1">
      <c r="A184" s="72" t="s">
        <v>359</v>
      </c>
      <c r="B184" s="16" t="s">
        <v>260</v>
      </c>
      <c r="C184" s="30">
        <f>C185</f>
        <v>694.6</v>
      </c>
      <c r="D184" s="30">
        <f>D185</f>
        <v>625.4</v>
      </c>
    </row>
    <row r="185" spans="1:4" ht="28.5" customHeight="1">
      <c r="A185" s="75" t="s">
        <v>360</v>
      </c>
      <c r="B185" s="76" t="s">
        <v>200</v>
      </c>
      <c r="C185" s="77">
        <f t="shared" si="12"/>
        <v>694.6</v>
      </c>
      <c r="D185" s="77">
        <f t="shared" si="12"/>
        <v>625.4</v>
      </c>
    </row>
    <row r="186" spans="1:4" ht="25.5">
      <c r="A186" s="70" t="s">
        <v>361</v>
      </c>
      <c r="B186" s="15" t="s">
        <v>293</v>
      </c>
      <c r="C186" s="17">
        <v>694.6</v>
      </c>
      <c r="D186" s="20">
        <v>625.4</v>
      </c>
    </row>
    <row r="187" spans="1:4" ht="19.5" customHeight="1">
      <c r="A187" s="72" t="s">
        <v>138</v>
      </c>
      <c r="B187" s="14" t="s">
        <v>32</v>
      </c>
      <c r="C187" s="30">
        <f>C188</f>
        <v>52671.5</v>
      </c>
      <c r="D187" s="30">
        <f>D188</f>
        <v>4489.799999999999</v>
      </c>
    </row>
    <row r="188" spans="1:4" ht="15" customHeight="1">
      <c r="A188" s="72" t="s">
        <v>139</v>
      </c>
      <c r="B188" s="14" t="s">
        <v>45</v>
      </c>
      <c r="C188" s="30">
        <f>C189+C193+C197+C204</f>
        <v>52671.5</v>
      </c>
      <c r="D188" s="30">
        <f>D189+D193+D197+D204</f>
        <v>4489.799999999999</v>
      </c>
    </row>
    <row r="189" spans="1:4" ht="27">
      <c r="A189" s="72" t="s">
        <v>362</v>
      </c>
      <c r="B189" s="36" t="s">
        <v>140</v>
      </c>
      <c r="C189" s="30">
        <f aca="true" t="shared" si="13" ref="C189:D191">C190</f>
        <v>20775.3</v>
      </c>
      <c r="D189" s="30">
        <f t="shared" si="13"/>
        <v>857.8</v>
      </c>
    </row>
    <row r="190" spans="1:4" ht="26.25" customHeight="1">
      <c r="A190" s="72" t="s">
        <v>363</v>
      </c>
      <c r="B190" s="16" t="s">
        <v>260</v>
      </c>
      <c r="C190" s="30">
        <f t="shared" si="13"/>
        <v>20775.3</v>
      </c>
      <c r="D190" s="30">
        <f t="shared" si="13"/>
        <v>857.8</v>
      </c>
    </row>
    <row r="191" spans="1:4" ht="30.75" customHeight="1">
      <c r="A191" s="75" t="s">
        <v>364</v>
      </c>
      <c r="B191" s="76" t="s">
        <v>200</v>
      </c>
      <c r="C191" s="77">
        <f t="shared" si="13"/>
        <v>20775.3</v>
      </c>
      <c r="D191" s="77">
        <f t="shared" si="13"/>
        <v>857.8</v>
      </c>
    </row>
    <row r="192" spans="1:4" ht="30.75" customHeight="1">
      <c r="A192" s="70" t="s">
        <v>365</v>
      </c>
      <c r="B192" s="15" t="s">
        <v>293</v>
      </c>
      <c r="C192" s="28">
        <v>20775.3</v>
      </c>
      <c r="D192" s="11">
        <v>857.8</v>
      </c>
    </row>
    <row r="193" spans="1:4" ht="38.25" customHeight="1">
      <c r="A193" s="72" t="s">
        <v>366</v>
      </c>
      <c r="B193" s="36" t="s">
        <v>208</v>
      </c>
      <c r="C193" s="30">
        <f aca="true" t="shared" si="14" ref="C193:D195">C194</f>
        <v>1340</v>
      </c>
      <c r="D193" s="30">
        <f t="shared" si="14"/>
        <v>206.9</v>
      </c>
    </row>
    <row r="194" spans="1:4" ht="27" customHeight="1">
      <c r="A194" s="72" t="s">
        <v>367</v>
      </c>
      <c r="B194" s="16" t="s">
        <v>260</v>
      </c>
      <c r="C194" s="30">
        <f t="shared" si="14"/>
        <v>1340</v>
      </c>
      <c r="D194" s="30">
        <f t="shared" si="14"/>
        <v>206.9</v>
      </c>
    </row>
    <row r="195" spans="1:4" ht="26.25" customHeight="1">
      <c r="A195" s="75" t="s">
        <v>368</v>
      </c>
      <c r="B195" s="76" t="s">
        <v>200</v>
      </c>
      <c r="C195" s="77">
        <f t="shared" si="14"/>
        <v>1340</v>
      </c>
      <c r="D195" s="77">
        <f t="shared" si="14"/>
        <v>206.9</v>
      </c>
    </row>
    <row r="196" spans="1:4" ht="26.25" customHeight="1">
      <c r="A196" s="70" t="s">
        <v>369</v>
      </c>
      <c r="B196" s="15" t="s">
        <v>293</v>
      </c>
      <c r="C196" s="28">
        <v>1340</v>
      </c>
      <c r="D196" s="11">
        <v>206.9</v>
      </c>
    </row>
    <row r="197" spans="1:4" ht="20.25" customHeight="1">
      <c r="A197" s="72" t="s">
        <v>370</v>
      </c>
      <c r="B197" s="36" t="s">
        <v>46</v>
      </c>
      <c r="C197" s="30">
        <f>C198+C201</f>
        <v>6282</v>
      </c>
      <c r="D197" s="30">
        <f>D198+D201</f>
        <v>2780.8999999999996</v>
      </c>
    </row>
    <row r="198" spans="1:4" ht="26.25" customHeight="1">
      <c r="A198" s="72" t="s">
        <v>371</v>
      </c>
      <c r="B198" s="16" t="s">
        <v>260</v>
      </c>
      <c r="C198" s="30">
        <f>C199</f>
        <v>5082</v>
      </c>
      <c r="D198" s="30">
        <f>D199</f>
        <v>1826.6</v>
      </c>
    </row>
    <row r="199" spans="1:4" ht="31.5" customHeight="1">
      <c r="A199" s="75" t="s">
        <v>372</v>
      </c>
      <c r="B199" s="76" t="s">
        <v>200</v>
      </c>
      <c r="C199" s="77">
        <f>C200</f>
        <v>5082</v>
      </c>
      <c r="D199" s="77">
        <f>D200</f>
        <v>1826.6</v>
      </c>
    </row>
    <row r="200" spans="1:4" ht="31.5" customHeight="1">
      <c r="A200" s="70" t="s">
        <v>373</v>
      </c>
      <c r="B200" s="15" t="s">
        <v>293</v>
      </c>
      <c r="C200" s="28">
        <v>5082</v>
      </c>
      <c r="D200" s="11">
        <v>1826.6</v>
      </c>
    </row>
    <row r="201" spans="1:4" ht="18" customHeight="1">
      <c r="A201" s="72" t="s">
        <v>374</v>
      </c>
      <c r="B201" s="16" t="s">
        <v>277</v>
      </c>
      <c r="C201" s="30">
        <f>C202</f>
        <v>1200</v>
      </c>
      <c r="D201" s="30">
        <f>D202</f>
        <v>954.3</v>
      </c>
    </row>
    <row r="202" spans="1:4" ht="15.75" customHeight="1">
      <c r="A202" s="75" t="s">
        <v>375</v>
      </c>
      <c r="B202" s="76" t="s">
        <v>169</v>
      </c>
      <c r="C202" s="77">
        <f>SUM(C203)</f>
        <v>1200</v>
      </c>
      <c r="D202" s="77">
        <f>SUM(D203)</f>
        <v>954.3</v>
      </c>
    </row>
    <row r="203" spans="1:4" ht="15.75" customHeight="1">
      <c r="A203" s="70" t="s">
        <v>376</v>
      </c>
      <c r="B203" s="10" t="s">
        <v>381</v>
      </c>
      <c r="C203" s="28">
        <v>1200</v>
      </c>
      <c r="D203" s="11">
        <v>954.3</v>
      </c>
    </row>
    <row r="204" spans="1:5" ht="27.75" customHeight="1">
      <c r="A204" s="83" t="s">
        <v>377</v>
      </c>
      <c r="B204" s="16" t="s">
        <v>237</v>
      </c>
      <c r="C204" s="30">
        <f aca="true" t="shared" si="15" ref="C204:D206">C205</f>
        <v>24274.2</v>
      </c>
      <c r="D204" s="30">
        <f t="shared" si="15"/>
        <v>644.2</v>
      </c>
      <c r="E204" s="43"/>
    </row>
    <row r="205" spans="1:4" ht="26.25" customHeight="1">
      <c r="A205" s="72" t="s">
        <v>378</v>
      </c>
      <c r="B205" s="16" t="s">
        <v>260</v>
      </c>
      <c r="C205" s="30">
        <f t="shared" si="15"/>
        <v>24274.2</v>
      </c>
      <c r="D205" s="30">
        <f t="shared" si="15"/>
        <v>644.2</v>
      </c>
    </row>
    <row r="206" spans="1:4" ht="30.75" customHeight="1">
      <c r="A206" s="75" t="s">
        <v>379</v>
      </c>
      <c r="B206" s="76" t="s">
        <v>200</v>
      </c>
      <c r="C206" s="77">
        <f t="shared" si="15"/>
        <v>24274.2</v>
      </c>
      <c r="D206" s="77">
        <f t="shared" si="15"/>
        <v>644.2</v>
      </c>
    </row>
    <row r="207" spans="1:4" ht="30.75" customHeight="1">
      <c r="A207" s="70" t="s">
        <v>380</v>
      </c>
      <c r="B207" s="15" t="s">
        <v>293</v>
      </c>
      <c r="C207" s="28">
        <v>24274.2</v>
      </c>
      <c r="D207" s="11">
        <v>644.2</v>
      </c>
    </row>
    <row r="208" spans="1:4" ht="54" hidden="1">
      <c r="A208" s="72" t="s">
        <v>141</v>
      </c>
      <c r="B208" s="36" t="s">
        <v>204</v>
      </c>
      <c r="C208" s="30">
        <f aca="true" t="shared" si="16" ref="C208:D210">C209</f>
        <v>0</v>
      </c>
      <c r="D208" s="30">
        <f t="shared" si="16"/>
        <v>0</v>
      </c>
    </row>
    <row r="209" spans="1:4" ht="27" hidden="1">
      <c r="A209" s="72" t="s">
        <v>142</v>
      </c>
      <c r="B209" s="36" t="s">
        <v>167</v>
      </c>
      <c r="C209" s="30">
        <f>C210+C212</f>
        <v>0</v>
      </c>
      <c r="D209" s="30">
        <f>D210+D212</f>
        <v>0</v>
      </c>
    </row>
    <row r="210" spans="1:4" ht="12.75" hidden="1">
      <c r="A210" s="75" t="s">
        <v>143</v>
      </c>
      <c r="B210" s="34" t="s">
        <v>24</v>
      </c>
      <c r="C210" s="77">
        <f t="shared" si="16"/>
        <v>0</v>
      </c>
      <c r="D210" s="77">
        <f t="shared" si="16"/>
        <v>0</v>
      </c>
    </row>
    <row r="211" spans="1:4" ht="12.75" hidden="1">
      <c r="A211" s="70" t="s">
        <v>144</v>
      </c>
      <c r="B211" s="35" t="s">
        <v>25</v>
      </c>
      <c r="C211" s="28">
        <v>0</v>
      </c>
      <c r="D211" s="11">
        <v>0</v>
      </c>
    </row>
    <row r="212" spans="1:4" ht="12.75" hidden="1">
      <c r="A212" s="75" t="s">
        <v>145</v>
      </c>
      <c r="B212" s="34" t="s">
        <v>27</v>
      </c>
      <c r="C212" s="77">
        <f>SUM(C213+C214)</f>
        <v>0</v>
      </c>
      <c r="D212" s="77">
        <f>SUM(D213+D214)</f>
        <v>0</v>
      </c>
    </row>
    <row r="213" spans="1:4" ht="12.75" hidden="1">
      <c r="A213" s="70" t="s">
        <v>146</v>
      </c>
      <c r="B213" s="35" t="s">
        <v>28</v>
      </c>
      <c r="C213" s="28">
        <v>0</v>
      </c>
      <c r="D213" s="11">
        <v>0</v>
      </c>
    </row>
    <row r="214" spans="1:4" ht="12.75" hidden="1">
      <c r="A214" s="70" t="s">
        <v>147</v>
      </c>
      <c r="B214" s="35" t="s">
        <v>29</v>
      </c>
      <c r="C214" s="28">
        <v>0</v>
      </c>
      <c r="D214" s="11">
        <v>0</v>
      </c>
    </row>
    <row r="215" spans="1:4" ht="15.75" customHeight="1">
      <c r="A215" s="72" t="s">
        <v>148</v>
      </c>
      <c r="B215" s="14" t="s">
        <v>33</v>
      </c>
      <c r="C215" s="30">
        <f>C216</f>
        <v>70</v>
      </c>
      <c r="D215" s="30">
        <f>D216</f>
        <v>45.1</v>
      </c>
    </row>
    <row r="216" spans="1:4" ht="26.25" customHeight="1">
      <c r="A216" s="72" t="s">
        <v>149</v>
      </c>
      <c r="B216" s="14" t="s">
        <v>170</v>
      </c>
      <c r="C216" s="30">
        <f aca="true" t="shared" si="17" ref="C216:D219">SUM(C217)</f>
        <v>70</v>
      </c>
      <c r="D216" s="30">
        <f t="shared" si="17"/>
        <v>45.1</v>
      </c>
    </row>
    <row r="217" spans="1:4" ht="96" customHeight="1">
      <c r="A217" s="72" t="s">
        <v>382</v>
      </c>
      <c r="B217" s="36" t="s">
        <v>238</v>
      </c>
      <c r="C217" s="30">
        <f t="shared" si="17"/>
        <v>70</v>
      </c>
      <c r="D217" s="30">
        <f t="shared" si="17"/>
        <v>45.1</v>
      </c>
    </row>
    <row r="218" spans="1:4" ht="26.25" customHeight="1">
      <c r="A218" s="72" t="s">
        <v>383</v>
      </c>
      <c r="B218" s="16" t="s">
        <v>260</v>
      </c>
      <c r="C218" s="30">
        <f t="shared" si="17"/>
        <v>70</v>
      </c>
      <c r="D218" s="30">
        <f t="shared" si="17"/>
        <v>45.1</v>
      </c>
    </row>
    <row r="219" spans="1:4" ht="30.75" customHeight="1">
      <c r="A219" s="75" t="s">
        <v>384</v>
      </c>
      <c r="B219" s="76" t="s">
        <v>200</v>
      </c>
      <c r="C219" s="77">
        <f t="shared" si="17"/>
        <v>70</v>
      </c>
      <c r="D219" s="77">
        <f t="shared" si="17"/>
        <v>45.1</v>
      </c>
    </row>
    <row r="220" spans="1:4" ht="30.75" customHeight="1">
      <c r="A220" s="70" t="s">
        <v>385</v>
      </c>
      <c r="B220" s="15" t="s">
        <v>293</v>
      </c>
      <c r="C220" s="28">
        <v>70</v>
      </c>
      <c r="D220" s="28">
        <v>45.1</v>
      </c>
    </row>
    <row r="221" spans="1:4" ht="12.75">
      <c r="A221" s="85" t="s">
        <v>151</v>
      </c>
      <c r="B221" s="14" t="s">
        <v>150</v>
      </c>
      <c r="C221" s="30">
        <f aca="true" t="shared" si="18" ref="C221:D223">C222</f>
        <v>3540</v>
      </c>
      <c r="D221" s="30">
        <f t="shared" si="18"/>
        <v>1706.1</v>
      </c>
    </row>
    <row r="222" spans="1:4" ht="12.75">
      <c r="A222" s="85" t="s">
        <v>152</v>
      </c>
      <c r="B222" s="14" t="s">
        <v>13</v>
      </c>
      <c r="C222" s="30">
        <f>C223+C228</f>
        <v>3540</v>
      </c>
      <c r="D222" s="30">
        <f>D223+D228</f>
        <v>1706.1</v>
      </c>
    </row>
    <row r="223" spans="1:4" ht="40.5">
      <c r="A223" s="85" t="s">
        <v>386</v>
      </c>
      <c r="B223" s="36" t="s">
        <v>240</v>
      </c>
      <c r="C223" s="30">
        <f t="shared" si="18"/>
        <v>1007</v>
      </c>
      <c r="D223" s="30">
        <f t="shared" si="18"/>
        <v>750</v>
      </c>
    </row>
    <row r="224" spans="1:4" ht="27.75" customHeight="1">
      <c r="A224" s="85" t="s">
        <v>387</v>
      </c>
      <c r="B224" s="16" t="s">
        <v>260</v>
      </c>
      <c r="C224" s="30">
        <f>C225+C227</f>
        <v>1007</v>
      </c>
      <c r="D224" s="30">
        <f>D225+D227</f>
        <v>750</v>
      </c>
    </row>
    <row r="225" spans="1:4" ht="27.75" customHeight="1">
      <c r="A225" s="86" t="s">
        <v>388</v>
      </c>
      <c r="B225" s="76" t="s">
        <v>200</v>
      </c>
      <c r="C225" s="77">
        <f>C226</f>
        <v>1007</v>
      </c>
      <c r="D225" s="77">
        <f>D226</f>
        <v>750</v>
      </c>
    </row>
    <row r="226" spans="1:4" ht="25.5">
      <c r="A226" s="84" t="s">
        <v>389</v>
      </c>
      <c r="B226" s="15" t="s">
        <v>293</v>
      </c>
      <c r="C226" s="17">
        <v>1007</v>
      </c>
      <c r="D226" s="20">
        <v>750</v>
      </c>
    </row>
    <row r="227" spans="1:4" ht="12.75" hidden="1">
      <c r="A227" s="75" t="s">
        <v>239</v>
      </c>
      <c r="B227" s="37" t="s">
        <v>26</v>
      </c>
      <c r="C227" s="77">
        <v>0</v>
      </c>
      <c r="D227" s="77">
        <v>0</v>
      </c>
    </row>
    <row r="228" spans="1:4" ht="26.25" customHeight="1">
      <c r="A228" s="72" t="s">
        <v>390</v>
      </c>
      <c r="B228" s="36" t="s">
        <v>209</v>
      </c>
      <c r="C228" s="30">
        <f aca="true" t="shared" si="19" ref="C228:D230">C229</f>
        <v>2533</v>
      </c>
      <c r="D228" s="30">
        <f t="shared" si="19"/>
        <v>956.1</v>
      </c>
    </row>
    <row r="229" spans="1:4" ht="27" customHeight="1">
      <c r="A229" s="72" t="s">
        <v>391</v>
      </c>
      <c r="B229" s="16" t="s">
        <v>260</v>
      </c>
      <c r="C229" s="30">
        <f t="shared" si="19"/>
        <v>2533</v>
      </c>
      <c r="D229" s="30">
        <f t="shared" si="19"/>
        <v>956.1</v>
      </c>
    </row>
    <row r="230" spans="1:4" ht="29.25" customHeight="1">
      <c r="A230" s="75" t="s">
        <v>392</v>
      </c>
      <c r="B230" s="76" t="s">
        <v>200</v>
      </c>
      <c r="C230" s="77">
        <f t="shared" si="19"/>
        <v>2533</v>
      </c>
      <c r="D230" s="77">
        <f t="shared" si="19"/>
        <v>956.1</v>
      </c>
    </row>
    <row r="231" spans="1:4" ht="29.25" customHeight="1">
      <c r="A231" s="70" t="s">
        <v>393</v>
      </c>
      <c r="B231" s="15" t="s">
        <v>293</v>
      </c>
      <c r="C231" s="17">
        <v>2533</v>
      </c>
      <c r="D231" s="20">
        <v>956.1</v>
      </c>
    </row>
    <row r="232" spans="1:4" ht="12.75">
      <c r="A232" s="85" t="s">
        <v>153</v>
      </c>
      <c r="B232" s="14" t="s">
        <v>34</v>
      </c>
      <c r="C232" s="30">
        <f>C233+C238</f>
        <v>10863.199999999999</v>
      </c>
      <c r="D232" s="30">
        <f>D233+D238</f>
        <v>6315.4</v>
      </c>
    </row>
    <row r="233" spans="1:4" ht="12.75">
      <c r="A233" s="85" t="s">
        <v>154</v>
      </c>
      <c r="B233" s="14" t="s">
        <v>156</v>
      </c>
      <c r="C233" s="30">
        <f aca="true" t="shared" si="20" ref="C233:D236">C234</f>
        <v>645.9</v>
      </c>
      <c r="D233" s="30">
        <f t="shared" si="20"/>
        <v>430.5</v>
      </c>
    </row>
    <row r="234" spans="1:4" ht="123.75">
      <c r="A234" s="85" t="s">
        <v>394</v>
      </c>
      <c r="B234" s="90" t="s">
        <v>241</v>
      </c>
      <c r="C234" s="30">
        <f t="shared" si="20"/>
        <v>645.9</v>
      </c>
      <c r="D234" s="30">
        <f t="shared" si="20"/>
        <v>430.5</v>
      </c>
    </row>
    <row r="235" spans="1:4" ht="12.75">
      <c r="A235" s="85" t="s">
        <v>395</v>
      </c>
      <c r="B235" s="14" t="s">
        <v>398</v>
      </c>
      <c r="C235" s="30">
        <f t="shared" si="20"/>
        <v>645.9</v>
      </c>
      <c r="D235" s="30">
        <f t="shared" si="20"/>
        <v>430.5</v>
      </c>
    </row>
    <row r="236" spans="1:4" ht="25.5">
      <c r="A236" s="86" t="s">
        <v>396</v>
      </c>
      <c r="B236" s="37" t="s">
        <v>205</v>
      </c>
      <c r="C236" s="28">
        <f t="shared" si="20"/>
        <v>645.9</v>
      </c>
      <c r="D236" s="28">
        <f t="shared" si="20"/>
        <v>430.5</v>
      </c>
    </row>
    <row r="237" spans="1:4" ht="12.75">
      <c r="A237" s="84" t="s">
        <v>397</v>
      </c>
      <c r="B237" s="19" t="s">
        <v>399</v>
      </c>
      <c r="C237" s="28">
        <v>645.9</v>
      </c>
      <c r="D237" s="21">
        <v>430.5</v>
      </c>
    </row>
    <row r="238" spans="1:4" ht="12.75">
      <c r="A238" s="85" t="s">
        <v>155</v>
      </c>
      <c r="B238" s="14" t="s">
        <v>48</v>
      </c>
      <c r="C238" s="30">
        <f>C239+C243</f>
        <v>10217.3</v>
      </c>
      <c r="D238" s="30">
        <f>D239+D243</f>
        <v>5884.9</v>
      </c>
    </row>
    <row r="239" spans="1:4" ht="69" customHeight="1">
      <c r="A239" s="85" t="s">
        <v>401</v>
      </c>
      <c r="B239" s="36" t="s">
        <v>400</v>
      </c>
      <c r="C239" s="30">
        <f aca="true" t="shared" si="21" ref="C239:D241">C240</f>
        <v>7161.4</v>
      </c>
      <c r="D239" s="30">
        <f t="shared" si="21"/>
        <v>4074.5</v>
      </c>
    </row>
    <row r="240" spans="1:4" ht="12.75">
      <c r="A240" s="85" t="s">
        <v>402</v>
      </c>
      <c r="B240" s="14" t="s">
        <v>398</v>
      </c>
      <c r="C240" s="30">
        <f t="shared" si="21"/>
        <v>7161.4</v>
      </c>
      <c r="D240" s="33">
        <f t="shared" si="21"/>
        <v>4074.5</v>
      </c>
    </row>
    <row r="241" spans="1:4" ht="25.5">
      <c r="A241" s="86" t="s">
        <v>403</v>
      </c>
      <c r="B241" s="37" t="s">
        <v>205</v>
      </c>
      <c r="C241" s="77">
        <f t="shared" si="21"/>
        <v>7161.4</v>
      </c>
      <c r="D241" s="82">
        <f t="shared" si="21"/>
        <v>4074.5</v>
      </c>
    </row>
    <row r="242" spans="1:4" ht="25.5">
      <c r="A242" s="84" t="s">
        <v>404</v>
      </c>
      <c r="B242" s="10" t="s">
        <v>405</v>
      </c>
      <c r="C242" s="17">
        <v>7161.4</v>
      </c>
      <c r="D242" s="32">
        <v>4074.5</v>
      </c>
    </row>
    <row r="243" spans="1:4" ht="54">
      <c r="A243" s="85" t="s">
        <v>406</v>
      </c>
      <c r="B243" s="36" t="s">
        <v>247</v>
      </c>
      <c r="C243" s="30">
        <f>C244</f>
        <v>3055.9</v>
      </c>
      <c r="D243" s="33">
        <f aca="true" t="shared" si="22" ref="C243:D245">D244</f>
        <v>1810.4</v>
      </c>
    </row>
    <row r="244" spans="1:4" ht="14.25" customHeight="1">
      <c r="A244" s="85" t="s">
        <v>407</v>
      </c>
      <c r="B244" s="14" t="s">
        <v>398</v>
      </c>
      <c r="C244" s="30">
        <f t="shared" si="22"/>
        <v>3055.9</v>
      </c>
      <c r="D244" s="33">
        <f t="shared" si="22"/>
        <v>1810.4</v>
      </c>
    </row>
    <row r="245" spans="1:4" ht="25.5">
      <c r="A245" s="86" t="s">
        <v>408</v>
      </c>
      <c r="B245" s="37" t="s">
        <v>242</v>
      </c>
      <c r="C245" s="77">
        <f t="shared" si="22"/>
        <v>3055.9</v>
      </c>
      <c r="D245" s="82">
        <f t="shared" si="22"/>
        <v>1810.4</v>
      </c>
    </row>
    <row r="246" spans="1:4" ht="25.5">
      <c r="A246" s="84" t="s">
        <v>409</v>
      </c>
      <c r="B246" s="10" t="s">
        <v>410</v>
      </c>
      <c r="C246" s="17">
        <v>3055.9</v>
      </c>
      <c r="D246" s="32">
        <v>1810.4</v>
      </c>
    </row>
    <row r="247" spans="1:4" ht="12.75">
      <c r="A247" s="85" t="s">
        <v>157</v>
      </c>
      <c r="B247" s="14" t="s">
        <v>159</v>
      </c>
      <c r="C247" s="30">
        <f aca="true" t="shared" si="23" ref="C247:D251">C248</f>
        <v>1360</v>
      </c>
      <c r="D247" s="33">
        <f t="shared" si="23"/>
        <v>609</v>
      </c>
    </row>
    <row r="248" spans="1:4" ht="12.75">
      <c r="A248" s="85" t="s">
        <v>158</v>
      </c>
      <c r="B248" s="14" t="s">
        <v>97</v>
      </c>
      <c r="C248" s="30">
        <f t="shared" si="23"/>
        <v>1360</v>
      </c>
      <c r="D248" s="33">
        <f t="shared" si="23"/>
        <v>609</v>
      </c>
    </row>
    <row r="249" spans="1:4" ht="94.5">
      <c r="A249" s="85" t="s">
        <v>411</v>
      </c>
      <c r="B249" s="36" t="s">
        <v>243</v>
      </c>
      <c r="C249" s="30">
        <f t="shared" si="23"/>
        <v>1360</v>
      </c>
      <c r="D249" s="33">
        <f t="shared" si="23"/>
        <v>609</v>
      </c>
    </row>
    <row r="250" spans="1:4" ht="29.25" customHeight="1">
      <c r="A250" s="85" t="s">
        <v>412</v>
      </c>
      <c r="B250" s="16" t="s">
        <v>260</v>
      </c>
      <c r="C250" s="30">
        <f>C251</f>
        <v>1360</v>
      </c>
      <c r="D250" s="30">
        <f>D251</f>
        <v>609</v>
      </c>
    </row>
    <row r="251" spans="1:4" ht="30" customHeight="1">
      <c r="A251" s="86" t="s">
        <v>413</v>
      </c>
      <c r="B251" s="76" t="s">
        <v>200</v>
      </c>
      <c r="C251" s="77">
        <f t="shared" si="23"/>
        <v>1360</v>
      </c>
      <c r="D251" s="82">
        <f t="shared" si="23"/>
        <v>609</v>
      </c>
    </row>
    <row r="252" spans="1:4" ht="25.5">
      <c r="A252" s="84" t="s">
        <v>414</v>
      </c>
      <c r="B252" s="15" t="s">
        <v>293</v>
      </c>
      <c r="C252" s="17">
        <v>1360</v>
      </c>
      <c r="D252" s="32">
        <v>609</v>
      </c>
    </row>
    <row r="253" spans="1:4" ht="12.75">
      <c r="A253" s="85" t="s">
        <v>160</v>
      </c>
      <c r="B253" s="14" t="s">
        <v>98</v>
      </c>
      <c r="C253" s="30">
        <f>SUM(C254)</f>
        <v>2360</v>
      </c>
      <c r="D253" s="30">
        <f>SUM(D254)</f>
        <v>1511.8</v>
      </c>
    </row>
    <row r="254" spans="1:4" ht="12.75">
      <c r="A254" s="85" t="s">
        <v>161</v>
      </c>
      <c r="B254" s="14" t="s">
        <v>47</v>
      </c>
      <c r="C254" s="30">
        <f aca="true" t="shared" si="24" ref="C254:D257">C255</f>
        <v>2360</v>
      </c>
      <c r="D254" s="30">
        <f t="shared" si="24"/>
        <v>1511.8</v>
      </c>
    </row>
    <row r="255" spans="1:4" ht="94.5" customHeight="1">
      <c r="A255" s="85" t="s">
        <v>415</v>
      </c>
      <c r="B255" s="90" t="s">
        <v>244</v>
      </c>
      <c r="C255" s="30">
        <f t="shared" si="24"/>
        <v>2360</v>
      </c>
      <c r="D255" s="30">
        <f t="shared" si="24"/>
        <v>1511.8</v>
      </c>
    </row>
    <row r="256" spans="1:4" ht="27.75" customHeight="1">
      <c r="A256" s="85" t="s">
        <v>416</v>
      </c>
      <c r="B256" s="16" t="s">
        <v>260</v>
      </c>
      <c r="C256" s="30">
        <f t="shared" si="24"/>
        <v>2360</v>
      </c>
      <c r="D256" s="30">
        <f t="shared" si="24"/>
        <v>1511.8</v>
      </c>
    </row>
    <row r="257" spans="1:4" ht="27.75" customHeight="1">
      <c r="A257" s="86" t="s">
        <v>417</v>
      </c>
      <c r="B257" s="76" t="s">
        <v>200</v>
      </c>
      <c r="C257" s="77">
        <f t="shared" si="24"/>
        <v>2360</v>
      </c>
      <c r="D257" s="77">
        <f t="shared" si="24"/>
        <v>1511.8</v>
      </c>
    </row>
    <row r="258" spans="1:4" ht="25.5">
      <c r="A258" s="84" t="s">
        <v>418</v>
      </c>
      <c r="B258" s="15" t="s">
        <v>293</v>
      </c>
      <c r="C258" s="28">
        <v>2360</v>
      </c>
      <c r="D258" s="28">
        <v>1511.8</v>
      </c>
    </row>
    <row r="259" spans="1:4" ht="16.5" customHeight="1">
      <c r="A259" s="31"/>
      <c r="B259" s="42" t="s">
        <v>49</v>
      </c>
      <c r="C259" s="24">
        <f>C62+C94+C104</f>
        <v>93726.2</v>
      </c>
      <c r="D259" s="24">
        <f>D62+D94+D104</f>
        <v>28210.899999999998</v>
      </c>
    </row>
    <row r="262" spans="1:4" ht="12" customHeight="1">
      <c r="A262" s="93"/>
      <c r="B262" s="93"/>
      <c r="C262" s="94"/>
      <c r="D262" s="94"/>
    </row>
    <row r="263" spans="1:4" ht="12" customHeight="1">
      <c r="A263" s="9"/>
      <c r="B263" s="9"/>
      <c r="C263" s="9"/>
      <c r="D263" s="9"/>
    </row>
    <row r="264" spans="1:4" ht="12" customHeight="1">
      <c r="A264" s="93"/>
      <c r="B264" s="93"/>
      <c r="C264" s="94"/>
      <c r="D264" s="94"/>
    </row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</sheetData>
  <sheetProtection/>
  <mergeCells count="10">
    <mergeCell ref="A3:D3"/>
    <mergeCell ref="A1:D1"/>
    <mergeCell ref="A4:D4"/>
    <mergeCell ref="A2:D2"/>
    <mergeCell ref="A264:B264"/>
    <mergeCell ref="C264:D264"/>
    <mergeCell ref="A6:D6"/>
    <mergeCell ref="A61:D61"/>
    <mergeCell ref="A262:B262"/>
    <mergeCell ref="C262:D262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24.28125" style="0" customWidth="1"/>
    <col min="2" max="2" width="44.140625" style="0" customWidth="1"/>
    <col min="3" max="3" width="12.8515625" style="0" customWidth="1"/>
    <col min="4" max="4" width="9.140625" style="0" hidden="1" customWidth="1"/>
    <col min="5" max="5" width="12.8515625" style="0" customWidth="1"/>
    <col min="6" max="6" width="9.8515625" style="0" customWidth="1"/>
  </cols>
  <sheetData>
    <row r="1" spans="1:5" ht="18" customHeight="1">
      <c r="A1" s="100" t="s">
        <v>101</v>
      </c>
      <c r="B1" s="101"/>
      <c r="C1" s="101"/>
      <c r="D1" s="102"/>
      <c r="E1" s="102"/>
    </row>
    <row r="2" spans="1:5" ht="15" customHeight="1">
      <c r="A2" s="100" t="s">
        <v>59</v>
      </c>
      <c r="B2" s="101"/>
      <c r="C2" s="101"/>
      <c r="D2" s="102"/>
      <c r="E2" s="102"/>
    </row>
    <row r="3" spans="1:5" ht="15" customHeight="1">
      <c r="A3" s="100" t="s">
        <v>421</v>
      </c>
      <c r="B3" s="101"/>
      <c r="C3" s="101"/>
      <c r="D3" s="102"/>
      <c r="E3" s="102"/>
    </row>
    <row r="4" spans="1:6" ht="17.25" customHeight="1">
      <c r="A4" s="103" t="s">
        <v>102</v>
      </c>
      <c r="B4" s="104"/>
      <c r="C4" s="104"/>
      <c r="D4" s="104"/>
      <c r="E4" s="104"/>
      <c r="F4" s="55"/>
    </row>
    <row r="5" spans="1:6" ht="54" customHeight="1">
      <c r="A5" s="61" t="s">
        <v>14</v>
      </c>
      <c r="B5" s="62" t="s">
        <v>103</v>
      </c>
      <c r="C5" s="63" t="s">
        <v>54</v>
      </c>
      <c r="D5" s="63" t="s">
        <v>50</v>
      </c>
      <c r="E5" s="63" t="s">
        <v>55</v>
      </c>
      <c r="F5" s="55"/>
    </row>
    <row r="6" spans="1:8" ht="27" customHeight="1">
      <c r="A6" s="64" t="s">
        <v>104</v>
      </c>
      <c r="B6" s="65" t="s">
        <v>105</v>
      </c>
      <c r="C6" s="66">
        <f>SUM(C7)</f>
        <v>-5121.500000000015</v>
      </c>
      <c r="D6" s="66">
        <v>284</v>
      </c>
      <c r="E6" s="66">
        <f>SUM(E7)</f>
        <v>-38858.90000000001</v>
      </c>
      <c r="F6" s="12"/>
      <c r="G6" s="56"/>
      <c r="H6" s="57"/>
    </row>
    <row r="7" spans="1:7" ht="36" customHeight="1">
      <c r="A7" s="64" t="s">
        <v>106</v>
      </c>
      <c r="B7" s="65" t="s">
        <v>107</v>
      </c>
      <c r="C7" s="66">
        <f>SUM(C16)</f>
        <v>-5121.500000000015</v>
      </c>
      <c r="D7" s="66">
        <v>284</v>
      </c>
      <c r="E7" s="66">
        <f>SUM(E16)</f>
        <v>-38858.90000000001</v>
      </c>
      <c r="G7" s="57"/>
    </row>
    <row r="8" spans="1:6" ht="24" customHeight="1">
      <c r="A8" s="67" t="s">
        <v>108</v>
      </c>
      <c r="B8" s="13" t="s">
        <v>109</v>
      </c>
      <c r="C8" s="66">
        <f aca="true" t="shared" si="0" ref="C8:E10">SUM(C9)</f>
        <v>98847.70000000001</v>
      </c>
      <c r="D8" s="66">
        <f t="shared" si="0"/>
        <v>67069.8</v>
      </c>
      <c r="E8" s="66">
        <f t="shared" si="0"/>
        <v>67069.8</v>
      </c>
      <c r="F8" s="59"/>
    </row>
    <row r="9" spans="1:6" ht="22.5" customHeight="1">
      <c r="A9" s="67" t="s">
        <v>110</v>
      </c>
      <c r="B9" s="13" t="s">
        <v>111</v>
      </c>
      <c r="C9" s="68">
        <f t="shared" si="0"/>
        <v>98847.70000000001</v>
      </c>
      <c r="D9" s="68">
        <f t="shared" si="0"/>
        <v>67069.8</v>
      </c>
      <c r="E9" s="68">
        <f t="shared" si="0"/>
        <v>67069.8</v>
      </c>
      <c r="F9" s="58"/>
    </row>
    <row r="10" spans="1:7" ht="32.25" customHeight="1">
      <c r="A10" s="67" t="s">
        <v>112</v>
      </c>
      <c r="B10" s="13" t="s">
        <v>113</v>
      </c>
      <c r="C10" s="68">
        <f t="shared" si="0"/>
        <v>98847.70000000001</v>
      </c>
      <c r="D10" s="68">
        <f t="shared" si="0"/>
        <v>67069.8</v>
      </c>
      <c r="E10" s="68">
        <f t="shared" si="0"/>
        <v>67069.8</v>
      </c>
      <c r="G10" s="57"/>
    </row>
    <row r="11" spans="1:7" ht="42.75" customHeight="1">
      <c r="A11" s="67" t="s">
        <v>114</v>
      </c>
      <c r="B11" s="13" t="s">
        <v>115</v>
      </c>
      <c r="C11" s="68">
        <f>SUM(отчет!C60)</f>
        <v>98847.70000000001</v>
      </c>
      <c r="D11" s="68">
        <f>SUM(отчет!D60)</f>
        <v>67069.8</v>
      </c>
      <c r="E11" s="68">
        <f>SUM(отчет!D60)</f>
        <v>67069.8</v>
      </c>
      <c r="G11" s="57"/>
    </row>
    <row r="12" spans="1:7" ht="27" customHeight="1">
      <c r="A12" s="67" t="s">
        <v>116</v>
      </c>
      <c r="B12" s="13" t="s">
        <v>117</v>
      </c>
      <c r="C12" s="66">
        <f aca="true" t="shared" si="1" ref="C12:E14">SUM(C13)</f>
        <v>93726.2</v>
      </c>
      <c r="D12" s="66">
        <f t="shared" si="1"/>
        <v>0</v>
      </c>
      <c r="E12" s="66">
        <f t="shared" si="1"/>
        <v>28210.899999999998</v>
      </c>
      <c r="G12" s="57"/>
    </row>
    <row r="13" spans="1:5" ht="27" customHeight="1">
      <c r="A13" s="67" t="s">
        <v>118</v>
      </c>
      <c r="B13" s="13" t="s">
        <v>119</v>
      </c>
      <c r="C13" s="68">
        <f t="shared" si="1"/>
        <v>93726.2</v>
      </c>
      <c r="D13" s="68">
        <f t="shared" si="1"/>
        <v>0</v>
      </c>
      <c r="E13" s="68">
        <f t="shared" si="1"/>
        <v>28210.899999999998</v>
      </c>
    </row>
    <row r="14" spans="1:5" ht="33" customHeight="1">
      <c r="A14" s="67" t="s">
        <v>120</v>
      </c>
      <c r="B14" s="13" t="s">
        <v>121</v>
      </c>
      <c r="C14" s="68">
        <f t="shared" si="1"/>
        <v>93726.2</v>
      </c>
      <c r="D14" s="68">
        <f t="shared" si="1"/>
        <v>0</v>
      </c>
      <c r="E14" s="68">
        <f t="shared" si="1"/>
        <v>28210.899999999998</v>
      </c>
    </row>
    <row r="15" spans="1:5" ht="42" customHeight="1">
      <c r="A15" s="67" t="s">
        <v>122</v>
      </c>
      <c r="B15" s="13" t="s">
        <v>123</v>
      </c>
      <c r="C15" s="68">
        <f>SUM(отчет!C259)</f>
        <v>93726.2</v>
      </c>
      <c r="D15" s="59"/>
      <c r="E15" s="68">
        <f>SUM(отчет!D259)</f>
        <v>28210.899999999998</v>
      </c>
    </row>
    <row r="16" spans="1:5" ht="19.5" customHeight="1">
      <c r="A16" s="99" t="s">
        <v>124</v>
      </c>
      <c r="B16" s="99"/>
      <c r="C16" s="66">
        <f>SUM(C12-C8)</f>
        <v>-5121.500000000015</v>
      </c>
      <c r="D16" s="66">
        <f>SUM(D12-D8)</f>
        <v>-67069.8</v>
      </c>
      <c r="E16" s="66">
        <f>SUM(E12-E8)</f>
        <v>-38858.90000000001</v>
      </c>
    </row>
    <row r="17" spans="2:5" ht="14.25" customHeight="1">
      <c r="B17" s="54"/>
      <c r="C17" s="60"/>
      <c r="E17" s="57"/>
    </row>
    <row r="18" spans="2:5" ht="27" customHeight="1">
      <c r="B18" s="54"/>
      <c r="C18" s="60"/>
      <c r="E18" s="57"/>
    </row>
    <row r="19" spans="1:5" ht="12.75">
      <c r="A19" s="93"/>
      <c r="B19" s="93"/>
      <c r="C19" s="93"/>
      <c r="D19" s="93"/>
      <c r="E19" s="98"/>
    </row>
    <row r="20" spans="1:4" ht="12.75">
      <c r="A20" s="9"/>
      <c r="B20" s="9"/>
      <c r="C20" s="9"/>
      <c r="D20" s="9"/>
    </row>
    <row r="21" spans="1:4" ht="12.75">
      <c r="A21" s="93"/>
      <c r="B21" s="93"/>
      <c r="C21" s="94"/>
      <c r="D21" s="94"/>
    </row>
  </sheetData>
  <sheetProtection/>
  <mergeCells count="9">
    <mergeCell ref="A21:B21"/>
    <mergeCell ref="C21:D21"/>
    <mergeCell ref="C19:E19"/>
    <mergeCell ref="A16:B16"/>
    <mergeCell ref="A19:B19"/>
    <mergeCell ref="A1:E1"/>
    <mergeCell ref="A2:E2"/>
    <mergeCell ref="A3:E3"/>
    <mergeCell ref="A4:E4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Компьютер</cp:lastModifiedBy>
  <cp:lastPrinted>2016-04-19T12:48:08Z</cp:lastPrinted>
  <dcterms:created xsi:type="dcterms:W3CDTF">1996-10-08T23:32:33Z</dcterms:created>
  <dcterms:modified xsi:type="dcterms:W3CDTF">2016-10-27T13:04:33Z</dcterms:modified>
  <cp:category/>
  <cp:version/>
  <cp:contentType/>
  <cp:contentStatus/>
</cp:coreProperties>
</file>