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8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<sst xmlns="http://schemas.openxmlformats.org/spreadsheetml/2006/main" count="2065" uniqueCount="946">
  <si>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</si>
  <si>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</si>
  <si>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</si>
  <si>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</si>
  <si>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</si>
  <si>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</si>
  <si>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</si>
  <si>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</si>
  <si>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</si>
  <si>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</si>
  <si>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</si>
  <si>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</si>
  <si>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</si>
  <si>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</si>
  <si>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</si>
  <si>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</si>
  <si>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</si>
  <si>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</si>
  <si>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</si>
  <si>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</si>
  <si>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</si>
  <si>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</si>
  <si>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</si>
  <si>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</si>
  <si>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</si>
  <si>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</si>
  <si>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</si>
  <si>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</si>
  <si>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</si>
  <si>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</si>
  <si>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</si>
  <si>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</si>
  <si>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</si>
  <si>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</si>
  <si>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</si>
  <si>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</si>
  <si>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</si>
  <si>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</si>
  <si>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</si>
  <si>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</si>
  <si>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</si>
  <si>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</si>
  <si>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</si>
  <si>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</si>
  <si>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</si>
  <si>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</si>
  <si>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</si>
  <si>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</si>
  <si>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</si>
  <si>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</si>
  <si>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</si>
  <si>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</si>
  <si>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</si>
  <si>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</si>
  <si>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</si>
  <si>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</si>
  <si>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</si>
  <si>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</si>
  <si>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</si>
  <si>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</si>
  <si>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</si>
  <si>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</si>
  <si>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</si>
  <si>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</si>
  <si>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</si>
  <si>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</si>
  <si>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</si>
  <si>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</si>
  <si>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</si>
  <si>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</si>
  <si>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</si>
  <si>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</si>
  <si>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</si>
  <si>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</si>
  <si>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</si>
  <si>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</si>
  <si>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</si>
  <si>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</si>
  <si>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</si>
  <si>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</si>
  <si>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</si>
  <si>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</si>
  <si>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</si>
  <si>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</si>
  <si>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</si>
  <si>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</si>
  <si>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</si>
  <si>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</si>
  <si>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</si>
  <si>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</si>
  <si>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</si>
  <si>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</si>
  <si>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</si>
  <si>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</si>
  <si>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</si>
  <si>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</si>
  <si>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</si>
  <si>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</si>
  <si>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</si>
  <si>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</si>
  <si>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</si>
  <si>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</si>
  <si>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</si>
  <si>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</si>
  <si>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</si>
  <si>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</si>
  <si>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</si>
  <si>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</si>
  <si>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</si>
  <si>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</si>
  <si>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</si>
  <si>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</si>
  <si>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</si>
  <si>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</si>
  <si>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</si>
  <si>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</si>
  <si>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</si>
  <si>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</si>
  <si>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</si>
  <si>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</si>
  <si>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</si>
  <si>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</si>
  <si>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</si>
  <si>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</si>
  <si>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</si>
  <si>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</si>
  <si>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</si>
  <si>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</si>
  <si>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</si>
  <si>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</si>
  <si>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</si>
  <si>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</si>
  <si>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</si>
  <si>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</si>
  <si>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</si>
  <si>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</si>
  <si>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</si>
  <si>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</si>
  <si>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</si>
  <si>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</si>
  <si>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</si>
  <si>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</si>
  <si>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</si>
  <si>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</si>
  <si>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</si>
  <si>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</si>
  <si>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</si>
  <si>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</si>
  <si>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</si>
  <si>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</si>
  <si>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</si>
  <si>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</si>
  <si>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</si>
  <si>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</si>
  <si>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</si>
  <si>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</si>
  <si>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</si>
  <si>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</si>
  <si>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</si>
  <si>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</si>
  <si>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</si>
  <si>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</si>
  <si>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</si>
  <si>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</si>
  <si>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</si>
  <si>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</si>
  <si>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</si>
  <si>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</si>
  <si>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</si>
  <si>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</si>
  <si>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</si>
  <si>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</si>
  <si>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</si>
  <si>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</si>
  <si>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</si>
  <si>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</si>
  <si>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</si>
  <si>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</si>
  <si>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</si>
  <si>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</si>
  <si>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</si>
  <si>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</si>
  <si>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</si>
  <si>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</si>
  <si>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</si>
  <si>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</si>
  <si>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</si>
  <si>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</si>
  <si>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</si>
  <si>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</si>
  <si>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</si>
  <si>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</si>
  <si>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</si>
  <si>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</si>
  <si>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</si>
  <si>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</si>
  <si>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</si>
  <si>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</si>
  <si>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</si>
  <si>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</si>
  <si>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</si>
  <si>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</si>
  <si>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</si>
  <si>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</si>
  <si>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</si>
  <si>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</si>
  <si>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</si>
  <si>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</si>
  <si>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</si>
  <si>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</si>
  <si>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</si>
  <si>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</si>
  <si>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</si>
  <si>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</si>
  <si>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</si>
  <si>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</si>
  <si>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</si>
  <si>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</si>
  <si>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</si>
  <si>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</si>
  <si>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</si>
  <si>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</si>
  <si>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</si>
  <si>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</si>
  <si>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</si>
  <si>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</si>
  <si>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</si>
  <si>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</si>
  <si>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</si>
  <si>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</si>
  <si>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</si>
  <si>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</si>
  <si>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</si>
  <si>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</si>
  <si>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</si>
  <si>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</si>
  <si>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</si>
  <si>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</si>
  <si>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</si>
  <si>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</si>
  <si>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</si>
  <si>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</si>
  <si>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</si>
  <si>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</si>
  <si>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</si>
  <si>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</si>
  <si>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</si>
  <si>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</si>
  <si>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</si>
  <si>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</si>
  <si>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</si>
  <si>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</si>
  <si>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</si>
  <si>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</si>
  <si>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</si>
  <si>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</si>
  <si>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</si>
  <si>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</si>
  <si>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</si>
  <si>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</si>
  <si>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</si>
  <si>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</si>
  <si>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</si>
  <si>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</si>
  <si>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</si>
  <si>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</si>
  <si>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</si>
  <si>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</si>
  <si>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</si>
  <si>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</si>
  <si>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</si>
  <si>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</si>
  <si>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</si>
  <si>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</si>
  <si>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</si>
  <si>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</si>
  <si>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</si>
  <si>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</si>
  <si>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</si>
  <si>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</si>
  <si>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</si>
  <si>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</si>
  <si>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</si>
  <si>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</si>
  <si>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</si>
  <si>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</si>
  <si>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</si>
  <si>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</si>
  <si>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</si>
  <si>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</si>
  <si>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</si>
  <si>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</si>
  <si>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</si>
  <si>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</si>
  <si>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</si>
  <si>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</si>
  <si>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</si>
  <si>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</si>
  <si>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</si>
  <si>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</si>
  <si>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</si>
  <si>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</si>
  <si>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</si>
  <si>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</si>
  <si>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</si>
  <si>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</si>
  <si>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</si>
  <si>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</si>
  <si>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</si>
  <si>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</si>
  <si>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</si>
  <si>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</si>
  <si>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</si>
  <si>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</si>
  <si>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</si>
  <si>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</si>
  <si>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</si>
  <si>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</si>
  <si>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</si>
  <si>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</si>
  <si>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</si>
  <si>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</si>
  <si>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</si>
  <si>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</si>
  <si>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</si>
  <si>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</si>
  <si>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</si>
  <si>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</si>
  <si>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</si>
  <si>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</si>
  <si>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</si>
  <si>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</si>
  <si>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</si>
  <si>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</si>
  <si>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</si>
  <si>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</si>
  <si>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</si>
  <si>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</si>
  <si>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</si>
  <si>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</si>
  <si>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</si>
  <si>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</si>
  <si>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</si>
  <si>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</si>
  <si>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</si>
  <si>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</si>
  <si>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</si>
  <si>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</si>
  <si>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</si>
  <si>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</si>
  <si>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</si>
  <si>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</si>
  <si>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</si>
  <si>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</si>
  <si>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</si>
  <si>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</si>
  <si>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</si>
  <si>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</si>
  <si>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</si>
  <si>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</si>
  <si>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</si>
  <si>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</si>
  <si>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</si>
  <si>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</si>
  <si>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</si>
  <si>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</si>
  <si>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</si>
  <si>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</si>
  <si>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</si>
  <si>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</si>
  <si>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</si>
  <si>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</si>
  <si>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</si>
  <si>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</si>
  <si>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</si>
  <si>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</si>
  <si>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</si>
  <si>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</si>
  <si>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</si>
  <si>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</si>
  <si>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</si>
  <si>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</si>
  <si>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</si>
  <si>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</si>
  <si>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</si>
  <si>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</si>
  <si>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</si>
  <si>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</si>
  <si>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</si>
  <si>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</si>
  <si>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</si>
  <si>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</si>
  <si>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</si>
  <si>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</si>
  <si>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</si>
  <si>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</si>
  <si>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</si>
  <si>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</si>
  <si>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</si>
  <si>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</si>
  <si>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</si>
  <si>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</si>
  <si>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</si>
  <si>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</si>
  <si>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</si>
  <si>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</si>
  <si>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</si>
  <si>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</si>
  <si>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</si>
  <si>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945 0103 00200 00022 853</t>
  </si>
  <si>
    <t>939 0104 00200 00032 853</t>
  </si>
  <si>
    <t>000  2 02 10000 00 0000 150</t>
  </si>
  <si>
    <t>000  2 02 19999 00 0000 150</t>
  </si>
  <si>
    <t>Прочие дотации</t>
  </si>
  <si>
    <t>939  2 02 19999 03 0000 150</t>
  </si>
  <si>
    <t>Прочие дотации бюджетам внутригородских муниципальных образований городов федерального значения</t>
  </si>
  <si>
    <t>000 2 02 30000 00 0000 150</t>
  </si>
  <si>
    <t>000 2 02 30024 00 0000 150</t>
  </si>
  <si>
    <t>939 2 02 30024 03 0100 150</t>
  </si>
  <si>
    <t>939 2 02 30024 03 0200 150</t>
  </si>
  <si>
    <t>000 2 02 30027 00 0000 150</t>
  </si>
  <si>
    <t>000 2 02 30027 03 0000 150</t>
  </si>
  <si>
    <t>939 2 02 30027 03 0100 150</t>
  </si>
  <si>
    <t>939 2 02 30027 03 0200 150</t>
  </si>
  <si>
    <t>981 0107 00200 00041</t>
  </si>
  <si>
    <t>981 0107 00200 00041 200</t>
  </si>
  <si>
    <t>981 0107 00200 00041 240</t>
  </si>
  <si>
    <t>981 0107 00200 00041 244</t>
  </si>
  <si>
    <t>Расходы по организационному и материально-техническому обеспечению подготовки и проведения муниципальных выборов</t>
  </si>
  <si>
    <t>939 0111 07000 00061 870</t>
  </si>
  <si>
    <t>СПРАВКА</t>
  </si>
  <si>
    <t>Должность по штатному расписанию</t>
  </si>
  <si>
    <t>Количество штатных единиц на конец периода</t>
  </si>
  <si>
    <t>План</t>
  </si>
  <si>
    <t>Факт</t>
  </si>
  <si>
    <t>Муниципальный Совет муниципального образования СОСНОВАЯ ПОЛЯНА</t>
  </si>
  <si>
    <t>Муниципальные должности, в т.ч.</t>
  </si>
  <si>
    <t xml:space="preserve">старшие </t>
  </si>
  <si>
    <t>Главный специалист</t>
  </si>
  <si>
    <t>Ведущий специалист - юрисконсульт</t>
  </si>
  <si>
    <t>И т о г о  :</t>
  </si>
  <si>
    <t>Местная Администрация муниципального образования СОСНОВАЯ ПОЛЯНА</t>
  </si>
  <si>
    <t>высшие</t>
  </si>
  <si>
    <t>Глава МА</t>
  </si>
  <si>
    <t>главные</t>
  </si>
  <si>
    <t>Заместитель Главы МА</t>
  </si>
  <si>
    <t>ведущие</t>
  </si>
  <si>
    <t>Руководитель отдела благоустройства</t>
  </si>
  <si>
    <t>Руководитель отдела опеки</t>
  </si>
  <si>
    <t>старшие</t>
  </si>
  <si>
    <t>Ведущий специалист</t>
  </si>
  <si>
    <t>Главный специалист - юрисконсульт</t>
  </si>
  <si>
    <t>младшие</t>
  </si>
  <si>
    <t>Специалист 1 категории</t>
  </si>
  <si>
    <t>Специалист 2 категории</t>
  </si>
  <si>
    <t>Сведения о кредиторской и дебиторской задолженности</t>
  </si>
  <si>
    <t>руб.</t>
  </si>
  <si>
    <t>Наименование</t>
  </si>
  <si>
    <t>Код раздела/подраздела</t>
  </si>
  <si>
    <t>Код целевой статьи</t>
  </si>
  <si>
    <t>Код вида расхо-дов</t>
  </si>
  <si>
    <t>Код ОСГУ</t>
  </si>
  <si>
    <t>Бюджет муниципального округа СОСНОВАЯ ПОЛЯНА</t>
  </si>
  <si>
    <t>Дебиторская задолженность</t>
  </si>
  <si>
    <t>Кредиторская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</si>
  <si>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</si>
  <si>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</si>
  <si>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</si>
  <si>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</si>
  <si>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</si>
  <si>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</si>
  <si>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0102</t>
  </si>
  <si>
    <t>00200 00011</t>
  </si>
  <si>
    <t>Начисления на выплаты по оплате труда</t>
  </si>
  <si>
    <t>в том числе:</t>
  </si>
  <si>
    <t>1) Межрайонная ИФНС по Красносельскому району Санкт-Петербурга (ФСС сч. 303.02)</t>
  </si>
  <si>
    <t>Оплата услуг связи</t>
  </si>
  <si>
    <t xml:space="preserve">    в том числе :</t>
  </si>
  <si>
    <t>ОАО "Мегафон" Договор № 697823-191 от 14.04.2009г.</t>
  </si>
  <si>
    <t>0103</t>
  </si>
  <si>
    <t>00200 00022</t>
  </si>
  <si>
    <t xml:space="preserve">   в том числе:</t>
  </si>
  <si>
    <t>Прочие расходы</t>
  </si>
  <si>
    <t>1) Переплата налога на имущество за 2017г.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</si>
  <si>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</si>
  <si>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</si>
  <si>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</si>
  <si>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00200 00031</t>
  </si>
  <si>
    <t>Содержание и обеспечение деятельности местной администрации по решению вопросов  местного значения</t>
  </si>
  <si>
    <t>00200 00032</t>
  </si>
  <si>
    <t>1) Межрайонная ИФНС по Красносельскому району Санкт-Петербурга (ФСС сч. 303.01)</t>
  </si>
  <si>
    <t>244</t>
  </si>
  <si>
    <t>221</t>
  </si>
  <si>
    <t>ООО "Перспектива" Договор № 672088 от 01.05.15г.</t>
  </si>
  <si>
    <t>ОАО "Мегафон" Договор № 1185143-191 от 01.04.2010г.</t>
  </si>
  <si>
    <t>Оплата коммунальных услуг</t>
  </si>
  <si>
    <t>223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</si>
  <si>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</si>
  <si>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 xml:space="preserve">1) ОАО "Петербургская сбытовая компания" дог.23-012687 от 01.12.13г.                    </t>
  </si>
  <si>
    <t xml:space="preserve">1) АО "Петербургская сбытовая компания" дог.78230000307760 от 19.01.18г., дог.7820000307761 от 19.01.18г.                    </t>
  </si>
  <si>
    <t>Работы, услуги по содержанию имущества</t>
  </si>
  <si>
    <t>225</t>
  </si>
  <si>
    <t xml:space="preserve">1) Межрайонная ИФНС по Красносельскому району Санкт-Петербурга (ФСС сч.303.02)         </t>
  </si>
  <si>
    <t>226</t>
  </si>
  <si>
    <t>1) Услуги по предварительному обследованию электроустановки, технический аудит (предоплата, согласно договора).</t>
  </si>
  <si>
    <t xml:space="preserve">1) АО "Энергосервисная компания "Ленэнерго" дог.132/18 от 23.05.18г.                    </t>
  </si>
  <si>
    <t>340</t>
  </si>
  <si>
    <t>1) Изготовление плакатов, авансовый платеж по условиям договора.</t>
  </si>
  <si>
    <t>1) ООО "Антарион" Сч. 135 от 21.09.2017г.</t>
  </si>
  <si>
    <t>851</t>
  </si>
  <si>
    <t>291</t>
  </si>
  <si>
    <t>1) Начисленный налог на имущество за 4кв. 2018г.</t>
  </si>
  <si>
    <t xml:space="preserve">1) Межрайонная ИФНС по Красносельскому району Санкт-Петербурга (сч. 303.12)   </t>
  </si>
  <si>
    <t>09200 G0100</t>
  </si>
  <si>
    <t>Организация и осуществление деятельности по опеке и попечительству</t>
  </si>
  <si>
    <t>00200 G0850</t>
  </si>
  <si>
    <t>ПАО МТС Договор № 8987918-6 от 14.09.2009г.</t>
  </si>
  <si>
    <t>0113</t>
  </si>
  <si>
    <t>43100 00191</t>
  </si>
  <si>
    <t>Прочие работы, услуги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</si>
  <si>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</si>
  <si>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</si>
  <si>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79500 00491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</si>
  <si>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</si>
  <si>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</si>
  <si>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</si>
  <si>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0309</t>
  </si>
  <si>
    <t>Проведение  подготовки и обучения неработающуго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</si>
  <si>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21900 00091</t>
  </si>
  <si>
    <t>1) Услуги по организации и проведению обучения неработающего населения способам защиты и действиям в чрезвычайных ситуациях в 3кв.2017г. (по условиям договора оплата производится в конце полугодия)</t>
  </si>
  <si>
    <t xml:space="preserve">Красносельское отделение СПб ГО ВДПО Дог. 3/д-п от 09.01.17г. </t>
  </si>
  <si>
    <t>0503</t>
  </si>
  <si>
    <t>60000 00131</t>
  </si>
  <si>
    <t xml:space="preserve">1) ООО "Строй-СПб" МК. 962813 от 04.06.2018г. 
  </t>
  </si>
  <si>
    <t>1) Приобретение и посадка кустарников (позднее предоставление документов на оплату)</t>
  </si>
  <si>
    <t>60000 00151</t>
  </si>
  <si>
    <t>1) Выполнение работ по содержанию территорий зеленых насаждений общего пользования местного значения (позднее выставление счета)</t>
  </si>
  <si>
    <t>1) ООО "Специализированное коммунальное предприятие Ломоносовского района" МК.860959 от 29.12.17г.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</si>
  <si>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</si>
  <si>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</si>
  <si>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60000 00161</t>
  </si>
  <si>
    <t>0705</t>
  </si>
  <si>
    <t>42800 00181</t>
  </si>
  <si>
    <t>1) Дополнительное профессиональное образование по программе "Вопросы профилактики терроризма" период обучения с 17.09.18г. по 20.09.18г., позднее предоставление документов на оплату.</t>
  </si>
  <si>
    <t>Комитет финансов Санкт-Петербурга (СПб ГБОУ ДПО "Ресурсный центр", л/сч 0071009)
Дог. 497-4-КИЮ от 13.08.18г.</t>
  </si>
  <si>
    <t>0801</t>
  </si>
  <si>
    <t>44000 00201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</si>
  <si>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</si>
  <si>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ООО "КАРНАВАЛ" МК.0172300007817000005 от 21.03.17г. Сч.297 от 02.06.17г.</t>
  </si>
  <si>
    <t>44000 00561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</si>
  <si>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</si>
  <si>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ООО "РВВ" МК.0172300007818000005-МК от 16.04.18г.</t>
  </si>
  <si>
    <t>1) ООО "ЗАТЕЙНИКИ-СПб" МК.0172300007817000014 от 06.05.17г. Счет 11 от 26.06.17г.</t>
  </si>
  <si>
    <t>1004</t>
  </si>
  <si>
    <t>51100 G0870</t>
  </si>
  <si>
    <t>1) Переплата НДФЛ за 2017г. (В ИФНС направлено заявление на возврат переплаты)</t>
  </si>
  <si>
    <t>1) Межрайонная ИФНС по Красносельскому району Санкт-Петербурга (сч. 303.01)</t>
  </si>
  <si>
    <t>1102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</si>
  <si>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</si>
  <si>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48700 00241</t>
  </si>
  <si>
    <t>1) Услуги по организации спортивных мероприятий на территории МО (позднее выставление счета)</t>
  </si>
  <si>
    <t>1) ООО "МАКСИМУМ" МК.0172300007817000002 от 24.02.17г. Сч.29/06 от 30.06.17г.</t>
  </si>
  <si>
    <t>1) Приобретение наградной продукции дляорганизации спортивных мероприятий на территории МО (позднее выставление счета)</t>
  </si>
  <si>
    <t>1202</t>
  </si>
  <si>
    <t>45700 00251</t>
  </si>
  <si>
    <t>ВСЕГО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</si>
  <si>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</si>
  <si>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</si>
  <si>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№ п/п</t>
  </si>
  <si>
    <t>Сведения</t>
  </si>
  <si>
    <t>Комментарий</t>
  </si>
  <si>
    <t xml:space="preserve">       в том числе:</t>
  </si>
  <si>
    <t>1.</t>
  </si>
  <si>
    <t>Расходование средств резервного фонда Местной администрации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</si>
  <si>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</si>
  <si>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</si>
  <si>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</si>
  <si>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</si>
  <si>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</si>
  <si>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</si>
  <si>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</si>
  <si>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</si>
  <si>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</si>
  <si>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</si>
  <si>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</si>
  <si>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</si>
  <si>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</si>
  <si>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</si>
  <si>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</si>
  <si>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 xml:space="preserve"> </t>
  </si>
  <si>
    <t>Приложение 1</t>
  </si>
  <si>
    <t>Показатели доходов бюджета</t>
  </si>
  <si>
    <t>по кодам классификации доходов бюджетов</t>
  </si>
  <si>
    <t xml:space="preserve">Исполнено 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</si>
  <si>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</si>
  <si>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</si>
  <si>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</si>
  <si>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</si>
  <si>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</si>
  <si>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</si>
  <si>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</si>
  <si>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182 1 05 01011 01 2100 110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</si>
  <si>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</si>
  <si>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182 1 05 01011 01 3000 110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</si>
  <si>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</si>
  <si>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182 1 05 01011 01 4000 110</t>
  </si>
  <si>
    <t>Налог, взимаемый с налогоплатильщиков, выбравших в качестве объекта налогообложения доходы (прочие поступления)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</si>
  <si>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</si>
  <si>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</si>
  <si>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182  1 05 01012 01 2100 110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</si>
  <si>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</si>
  <si>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</si>
  <si>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</si>
  <si>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</si>
  <si>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</si>
  <si>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182  1 05 01021 01 1000 110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</si>
  <si>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</si>
  <si>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182  1 05 01021 01 2100 110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</si>
  <si>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</si>
  <si>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182  1 05 01021 01 3000 110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</si>
  <si>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</si>
  <si>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</si>
  <si>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</si>
  <si>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</si>
  <si>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</si>
  <si>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</si>
  <si>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</si>
  <si>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</si>
  <si>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 (перерасчеты, недоимка и задолженность по соответствующему платежу, в том числе по отмененному)</t>
  </si>
  <si>
    <t>182 1 05 01050 01 2100 110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</si>
  <si>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</si>
  <si>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182 1 05 01050 01 3000 110</t>
  </si>
  <si>
    <t>Минимальный налог, зачисляемый в бюджеты субъектов Российской Федерации (за налоговые периоды, истекшие до 1 января 2016 года)(суммы денежных взысканий (штрафов) по соответствующему платежу согласно законодательству Российской Федерации)</t>
  </si>
  <si>
    <t>182 1 05 02000 02 0000 110</t>
  </si>
  <si>
    <t>182 1 05 02010 02 1000 110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</si>
  <si>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</si>
  <si>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182 1 05 02010 02 2100 110</t>
  </si>
  <si>
    <t>Единый налог на вмененный доход для отдельных видов деятельности (пени по соответствующему платежу)</t>
  </si>
  <si>
    <t>182 1 05 02010 02 2200 110</t>
  </si>
  <si>
    <t>Единый налог на вмененный доход для отдельных видов деятельности (проценты по соответствующему платежу)</t>
  </si>
  <si>
    <t>182 1 05 02010 02 3000 110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</si>
  <si>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</si>
  <si>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182 1 05 02010 02 4000 110</t>
  </si>
  <si>
    <t>Единый налог на вмененный доход для отдельных видов деятельности (прочие поступления)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</si>
  <si>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</si>
  <si>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</si>
  <si>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</si>
  <si>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</si>
  <si>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</si>
  <si>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</si>
  <si>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</si>
  <si>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</si>
  <si>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182 1 05 04000 02 0000 110</t>
  </si>
  <si>
    <t>182 1 05 04030 02 1000 110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</si>
  <si>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</si>
  <si>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182 1 05 04030 02 2100 110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</si>
  <si>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</si>
  <si>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</si>
  <si>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</si>
  <si>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</si>
  <si>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</si>
  <si>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182  1 06 01010 03 1000 110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</si>
  <si>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</si>
  <si>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182  1 06 01010 03 2100 110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</si>
  <si>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</si>
  <si>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182  1 06 01010 03 4000 110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</si>
  <si>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</si>
  <si>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</si>
  <si>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</si>
  <si>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</si>
  <si>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</si>
  <si>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</si>
  <si>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</si>
  <si>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</si>
  <si>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</si>
  <si>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</si>
  <si>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</si>
  <si>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</si>
  <si>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</si>
  <si>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807 0 00 00000 00 0000 000</t>
  </si>
  <si>
    <t>ГОСУДАРСТВЕННАЯ ЖИЛИЩНАЯ ИНСПЕКЦИЯ САНКТ-ПЕТЕРБУРГА</t>
  </si>
  <si>
    <t>807 1 00 00000 00 0000 000</t>
  </si>
  <si>
    <t>807 1 16 00000 00 0000 000</t>
  </si>
  <si>
    <t>807 1 16 90000 00 0000 140</t>
  </si>
  <si>
    <t>824 0 00 00000 00 0000 000</t>
  </si>
  <si>
    <t>КОМИТЕТ ПО ПЕЧАТИ И ВЗАИМОДЕЙСТВИЮ СО СРЕДСТВАМИ МАССОВОЙ ИНФОРМАЦИИ</t>
  </si>
  <si>
    <t>824 1 00 00000 00 0000 000</t>
  </si>
  <si>
    <t>824 1 16 00000 00 0000 000</t>
  </si>
  <si>
    <t>824 1 16 90000 00 0000 140</t>
  </si>
  <si>
    <t>853 0 00 00000 00 0000 000</t>
  </si>
  <si>
    <t>АДМИНИСТРАЦИЯ КРАСНОСЕЛЬСКОГО РАЙОНА САНКТ-ПЕТЕРБУРГА</t>
  </si>
  <si>
    <t>853 1 00 00000 00 0000 000</t>
  </si>
  <si>
    <t>853 1 16 00000 00 0000 000</t>
  </si>
  <si>
    <t>853 1 16 90000 00 0000 140</t>
  </si>
  <si>
    <t xml:space="preserve"> 867 0 00 00000 00 0000 000</t>
  </si>
  <si>
    <t>КОМИТЕТ ПО БЛАГОУСТРОЙСТВУ                                            САНКТ-ПЕТЕРБУРГА</t>
  </si>
  <si>
    <t>867 1 00 00000 00 0000 000</t>
  </si>
  <si>
    <t>867 1 13 00000 00 0000 000</t>
  </si>
  <si>
    <t>ДОХОДЫ ОТ ОКАЗАНИЯ ПЛАТНЫХ УСЛУГ И КОМПЕНСАЦИИ ЗАТРАТ ГОСУДАРСТВА</t>
  </si>
  <si>
    <t>867 1 13 02000 00 0000 130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</si>
  <si>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</si>
  <si>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</si>
  <si>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</si>
  <si>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</si>
  <si>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</si>
  <si>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</si>
  <si>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939 1 16 00000 00 0000 000</t>
  </si>
  <si>
    <t>939 1 16 90000 00 0000 140</t>
  </si>
  <si>
    <t>939  1 16 90030 03 0400 140</t>
  </si>
  <si>
    <t>939 1 17 00000 00 0000 000</t>
  </si>
  <si>
    <t>939 1 17 05000 00 0000 180</t>
  </si>
  <si>
    <t>939 1 17 05030 03 0000 180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</si>
  <si>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</si>
  <si>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939 2 00 00000 00 0000 000</t>
  </si>
  <si>
    <t>939 2 02 00000 00 0000 000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</si>
  <si>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</si>
  <si>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Приложение 2</t>
  </si>
  <si>
    <t>к Решению Муниципального Совета</t>
  </si>
  <si>
    <t>муниципального округа СОСНОВАЯ ПОЛЯНА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</si>
  <si>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</si>
  <si>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</si>
  <si>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Показатели расходов бюджета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</si>
  <si>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</si>
  <si>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</si>
  <si>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</si>
  <si>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</si>
  <si>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</si>
  <si>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</si>
  <si>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</si>
  <si>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</si>
  <si>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</si>
  <si>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</si>
  <si>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</si>
  <si>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I.</t>
  </si>
  <si>
    <t xml:space="preserve">МУНИЦИПАЛЬНЫЙ СОВЕТ МО </t>
  </si>
  <si>
    <t>1.1.</t>
  </si>
  <si>
    <t>121</t>
  </si>
  <si>
    <t>1.2.</t>
  </si>
  <si>
    <t>129</t>
  </si>
  <si>
    <t>1.3.</t>
  </si>
  <si>
    <t>00200 00021</t>
  </si>
  <si>
    <t>2.1.</t>
  </si>
  <si>
    <t>123</t>
  </si>
  <si>
    <t>3.1.</t>
  </si>
  <si>
    <t>3.2.</t>
  </si>
  <si>
    <t>3.3.</t>
  </si>
  <si>
    <t>3.4.</t>
  </si>
  <si>
    <t>3.5.</t>
  </si>
  <si>
    <t>852</t>
  </si>
  <si>
    <t>853</t>
  </si>
  <si>
    <t>09200 00441</t>
  </si>
  <si>
    <t>4.1.</t>
  </si>
  <si>
    <t>II.</t>
  </si>
  <si>
    <t>0107</t>
  </si>
  <si>
    <t>120</t>
  </si>
  <si>
    <t xml:space="preserve">МЕСТНАЯ АДМИНИСТРАЦИЯ МО </t>
  </si>
  <si>
    <t>2.2.</t>
  </si>
  <si>
    <t>2.3.</t>
  </si>
  <si>
    <t>2.4.</t>
  </si>
  <si>
    <t>2.5.</t>
  </si>
  <si>
    <t>0111</t>
  </si>
  <si>
    <t>07000 00061</t>
  </si>
  <si>
    <t>5.1.</t>
  </si>
  <si>
    <t>870</t>
  </si>
  <si>
    <t>09000 00071</t>
  </si>
  <si>
    <t>6.1.</t>
  </si>
  <si>
    <t>21900 00081</t>
  </si>
  <si>
    <t>7.1.</t>
  </si>
  <si>
    <t>0401</t>
  </si>
  <si>
    <t>51000 00101</t>
  </si>
  <si>
    <t>8.1.</t>
  </si>
  <si>
    <t>9.</t>
  </si>
  <si>
    <t>9.1.</t>
  </si>
  <si>
    <t>10.</t>
  </si>
  <si>
    <t>60000 00141</t>
  </si>
  <si>
    <t>10.1.</t>
  </si>
  <si>
    <t>11.</t>
  </si>
  <si>
    <t>11.1.</t>
  </si>
  <si>
    <t>11.2.</t>
  </si>
  <si>
    <t>12.</t>
  </si>
  <si>
    <t>12.1.</t>
  </si>
  <si>
    <t>13.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</si>
  <si>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</si>
  <si>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0605</t>
  </si>
  <si>
    <t>41000 00171</t>
  </si>
  <si>
    <t>13.1.</t>
  </si>
  <si>
    <t>14.</t>
  </si>
  <si>
    <t>14.1.</t>
  </si>
  <si>
    <t>15.</t>
  </si>
  <si>
    <t>0709</t>
  </si>
  <si>
    <t>79500 00191</t>
  </si>
  <si>
    <t>15.1.</t>
  </si>
  <si>
    <t>16.</t>
  </si>
  <si>
    <t>16.1.</t>
  </si>
  <si>
    <t>17.</t>
  </si>
  <si>
    <t>79500 00511</t>
  </si>
  <si>
    <t>17.1.</t>
  </si>
  <si>
    <t>18.</t>
  </si>
  <si>
    <t>79500 00521</t>
  </si>
  <si>
    <t>18.1.</t>
  </si>
  <si>
    <t>19.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</si>
  <si>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</si>
  <si>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79500 00531</t>
  </si>
  <si>
    <t>19.1.</t>
  </si>
  <si>
    <t>44000 00571</t>
  </si>
  <si>
    <t>1001</t>
  </si>
  <si>
    <t>50500 00231</t>
  </si>
  <si>
    <t>312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</si>
  <si>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</si>
  <si>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51100 G0860</t>
  </si>
  <si>
    <t>313</t>
  </si>
  <si>
    <t>Расходы на исполнение государственного полномочия по выплате денежных средств на вознаграждение приемным родителям</t>
  </si>
  <si>
    <t>323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</si>
  <si>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</si>
  <si>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457 00251</t>
  </si>
  <si>
    <t>ИТОГО РАСХОДОВ:</t>
  </si>
  <si>
    <t>Приложение 3</t>
  </si>
  <si>
    <t>по разделам и подразделам классификации расходов бюджета</t>
  </si>
  <si>
    <t>Код раздела подраздела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</si>
  <si>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</si>
  <si>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</si>
  <si>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1.4.</t>
  </si>
  <si>
    <t>1.5.</t>
  </si>
  <si>
    <t>0300</t>
  </si>
  <si>
    <t>0400</t>
  </si>
  <si>
    <t>3..1.</t>
  </si>
  <si>
    <t>0500</t>
  </si>
  <si>
    <t>0600</t>
  </si>
  <si>
    <t>0700</t>
  </si>
  <si>
    <t>6.2.</t>
  </si>
  <si>
    <t>0800</t>
  </si>
  <si>
    <t>8.</t>
  </si>
  <si>
    <t>1000</t>
  </si>
  <si>
    <t>8.2.</t>
  </si>
  <si>
    <t>1100</t>
  </si>
  <si>
    <t>СРЕДСТВА МАССОВОЙ ИНФОРМАЦИИ</t>
  </si>
  <si>
    <t>1200</t>
  </si>
  <si>
    <t>ИТОГО</t>
  </si>
  <si>
    <t>Приложение 4</t>
  </si>
  <si>
    <t>Показатели источников финансирования дефицита бюджетов</t>
  </si>
  <si>
    <t>по кодам классификации источников финансирования</t>
  </si>
  <si>
    <t>дефицитов бюджетов</t>
  </si>
  <si>
    <t>01 00 00 00 00 0000 000</t>
  </si>
  <si>
    <t>01 05 00 00 00 0000 000</t>
  </si>
  <si>
    <t>01 05 02 01 03 0000 000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</si>
  <si>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</si>
  <si>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939 2 02 10000 00 0000 150</t>
  </si>
  <si>
    <t>939 2 02 30000 00 0000 150</t>
  </si>
  <si>
    <t>III.</t>
  </si>
  <si>
    <t>00200 00041</t>
  </si>
  <si>
    <t>1.6.</t>
  </si>
  <si>
    <t>1) О0О "Жилкомсервис №2 Красносельского района" Договор 8/ср-ма от 05.02.2019г.</t>
  </si>
  <si>
    <t>1) Услуги по содержанию и ремонту здания МО (позднее предоставление документов на оплату)</t>
  </si>
  <si>
    <t xml:space="preserve">СПб. ГУП "АТС Смольного" Контракт 01-8646 от 24.12.2018 </t>
  </si>
  <si>
    <t>1)Налог-Прочие доходы от компенсации затрат бюджетов субъектов РФ зеленые насаждения (позднее выставление счетов)</t>
  </si>
  <si>
    <t>1) Комитет по благоустройству Санкт-Петербургу,Сч. 553-556 от 20.03.19г.</t>
  </si>
  <si>
    <t>939 0113 09200 G0100</t>
  </si>
  <si>
    <t>939 0113 09200 G0100 200</t>
  </si>
  <si>
    <t>939 0113 09200 G0100 240</t>
  </si>
  <si>
    <t>939 0113 09200 G0100 244</t>
  </si>
  <si>
    <t>939 0503 60000 00151 853</t>
  </si>
  <si>
    <t xml:space="preserve">ООО "ТопПлан Технологии" Дог.05/13-01 от 13.05.19г. </t>
  </si>
  <si>
    <t xml:space="preserve">Красносельское отделение СПб ГО ВДПО Дог. 6/ср-ма от 01.02.19г. </t>
  </si>
  <si>
    <t>ИП Перелешин Дог. 7/ср-ма от 04.02.2019 (обсл.ПО 1С:)</t>
  </si>
  <si>
    <t>1)   Оплата услуг по тех.поддержке, обновлению ПО 1С: Предприятие (по условиям договора оплата производится за полугодие)</t>
  </si>
  <si>
    <t>1) Услуги по редактированию, размещению и опубликованию информации в печатном издании - газете "Вести СОСНОВОЙ ПОЛЯНЫ" № 8(308) (позднее выставление счета)</t>
  </si>
  <si>
    <t>ООО "Центр Медиа Технологий" МК.1150247 от 01.02.19г. Сч.2019-20 от 28.06.19г.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</si>
  <si>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</si>
  <si>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СМКР СПБООПМ МК. 0172300007819000019-МК от 29.04.2019</t>
  </si>
  <si>
    <t>1) Услуги по организации временного трудоустройства несовершеннолетних граждан в возрасте от 14 до 18 лет в свободное от учеты время.</t>
  </si>
  <si>
    <t>1) Приобретение настенных карт, (позднее предоставление документов на оплату)</t>
  </si>
  <si>
    <t>981 0107 00200 00041 800</t>
  </si>
  <si>
    <t>981 0107 00200 00041 880</t>
  </si>
  <si>
    <t>Специальные расходы</t>
  </si>
  <si>
    <t>880</t>
  </si>
  <si>
    <t>2) Начисленные страховые взносы за сентябрь 2019г.</t>
  </si>
  <si>
    <t>1)ГУ-Санкт-Петербургское РО Фонда социального страхования Российской Федерации (ФСС сч. 303.06)</t>
  </si>
  <si>
    <t>3) Начисленные страховые взносы за сентябрь 2019г.</t>
  </si>
  <si>
    <t>4) Начисленные страховые взносы за сентябрь 2019г.</t>
  </si>
  <si>
    <t>1) Начисленная заработная плата за сентябрь 2019г.</t>
  </si>
  <si>
    <t>1) Начисленный и удержанный НДФЛ за сентябрь 2019г.</t>
  </si>
  <si>
    <t>1) Счет  302.11)</t>
  </si>
  <si>
    <t>1) Межрайонная ИФНС по Красносельскому району Санкт-Петербурга (ФОМС сч. 303.07)</t>
  </si>
  <si>
    <t>1)  Межрайонная ИФНС по Красносельскому району Санкт-Петербурга (ФОМС сч. 303.07)</t>
  </si>
  <si>
    <t>Заработная плата</t>
  </si>
  <si>
    <t>1)ГУ-Санкт-Петербургское РО Фонда социального страхования Российской Федерации (ФОМС сч. 303.07)</t>
  </si>
  <si>
    <t>1)ГУ-Санкт-Петербургское РО Фонда социального страхования Российской Федерации (ПФ РФ сч. 303.10)</t>
  </si>
  <si>
    <t>1)  Межрайонная ИФНС по Красносельскому району Санкт-Петербурга (ПФ РФ сч. 303.10)</t>
  </si>
  <si>
    <t>1) Межрайонная ИФНС по Красносельскому району Санкт-Петербурга (ПФ РФ сч. 303.10)</t>
  </si>
  <si>
    <t xml:space="preserve">1)   Услуги связи мобильного телефона за сентябрь 2019г. </t>
  </si>
  <si>
    <t>ОАО "Мегафон" Договор № 9858003-191 от 11.11.2014г. (поздное предоставление отчетных документов)</t>
  </si>
  <si>
    <t>Услуги связи</t>
  </si>
  <si>
    <t>Социальные пособия и компенсации персоналу в денежной форме</t>
  </si>
  <si>
    <t>1) Начисленный и удержанный НДФЛ с листков нетрудоспособности за счет средств ФСС за сентябрь 2019г.</t>
  </si>
  <si>
    <t>1) Начисленный и удержанный НДФЛ с листков нетрудоспособности за счет средств работодателя за сентябрь 2019г.</t>
  </si>
  <si>
    <t>1) УФК по г. Санкт-Петербургу (Московский отдел УФССП по Санкт-Петербургу) (сч. 304.03)</t>
  </si>
  <si>
    <t>2) Начисленный и удержанный НДФЛ с заработной платы за сентябрь 2019г.</t>
  </si>
  <si>
    <t>3) Расчеты по удержаниям из выплат по оплате труда за сентябрь 2019г.</t>
  </si>
  <si>
    <t>2)  Абонентская плата "Канал передачи данных" за сентябрь 2019г. (позднее выставление счетов)</t>
  </si>
  <si>
    <t>ОАО "Ростелеком" Дог. № 278000089276 от 25.03.19г. Сч.№ 228 от 30.09.19 г.</t>
  </si>
  <si>
    <t>Комитет финансов Санкт-Петербурга (Красносельское РЖА) Дог. 1-Э/19 от 01.03.19 (электроснабжение)</t>
  </si>
  <si>
    <t>1)   Оплата за коммунальные услуги (электроэнергия) за февраль-апрель 2019г.(Оплата не производится до подписания акта разногласий)</t>
  </si>
  <si>
    <t xml:space="preserve">Комитет финансов Санкт-Петербурга (Красносельское РЖА) Дог. 1/19 от 01.03.2019 коммунал. услуги  </t>
  </si>
  <si>
    <t>ПЕТЕРБУРГСКАЯ СБЫТОВАЯ КОМПАНИЯ АО  Дог. 78230000315176 от 08.07.2019</t>
  </si>
  <si>
    <t>4) Услуги потребления эл./энергии , позднее предоставление документов на оплату.</t>
  </si>
  <si>
    <t>1) Услуги по предоставлению лицензии на использование Базы данных ЭС "Госфинансы"</t>
  </si>
  <si>
    <t>1) ООО "МЦФЭР-пресс" дог. N 350009078 от 11.09.19г.</t>
  </si>
  <si>
    <t>1) Алименты (сч. 304.03)</t>
  </si>
  <si>
    <t>1)    Абонентские услуги телеграфной связи за сентябрь 2019г. (позднее выставление счетов)</t>
  </si>
  <si>
    <t>1) Работы по проведению инженерных изысканий, разработке и согласованию проект. документации  (позднее предоставление документов на оплату)</t>
  </si>
  <si>
    <t xml:space="preserve">1) ООО Дортехнологии МК. 0172300007819000018-МК от 06.05.2019
  </t>
  </si>
  <si>
    <t>1) Работы по устройству уширения проезда, ремонту проезда, благоустройство дренажной системы, установке газоного ограждения, установка МАФ, озеленение, детское игровое оборудование, устройство тротуара с а/б покрытием (позднее предоставление документов на оплату)</t>
  </si>
  <si>
    <t>1) ООО "Строй-СПб" МК. 0172300007819000020-МК от 03.06.2019 (а/б покр.,проезды, газон.огр., дет.игр.обор.,Мафы)</t>
  </si>
  <si>
    <t>ГРБС 981 - Избирательная комиссия муниципального округа                                                                                   СОСНОВАЯ ПОЛЯНА</t>
  </si>
  <si>
    <t>1) Прочие услуги для проведения выборов. Начисленная заработная плата за сентябрь 2019 г.  (оказание услуг по уборке помещений).</t>
  </si>
  <si>
    <t>1) Договор 2019/9 от 01.07.2019 (сч. 302.26)</t>
  </si>
  <si>
    <t>5) Начисленные страховые взносы за сентябрь 2019г.</t>
  </si>
  <si>
    <t>2) Начисленные страховые взносы за 4кв. 2016г. (уборка помещений)</t>
  </si>
  <si>
    <t>3) Оплата абонентского обслуживания пожарной сигнализации за январь-июнь 2019г. (по условиям договора оплата производится за полугодие)</t>
  </si>
  <si>
    <t>2) Работы по устройству уширения проезда, ремонту проезда, благоустройство дренажной системы, установке газоного ограждения, установка МАФ, озеленение, детское игровое оборудование, устройство тротуара с а/б покрытием (позднее предоставление документов на оплату)</t>
  </si>
  <si>
    <t>муниципального округа СОСНОВАЯ ПОЛЯНА на 1 января 2020 года.</t>
  </si>
  <si>
    <t>муниципального округа СОСНОВАЯ ПОЛЯНА на 1 января 2020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</si>
  <si>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на 1 января 2020 года</t>
  </si>
  <si>
    <t>на  1  января 2020  года.</t>
  </si>
  <si>
    <t>Муниципальный округ СОСНОВАЯ ПОЛЯНА на 1 января 2020 года</t>
  </si>
  <si>
    <t>939 1 17 01000 00 0000 180</t>
  </si>
  <si>
    <t>939 1 17 01030 03 0000 180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</si>
  <si>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</si>
  <si>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</si>
  <si>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000  1 17 05000 00 0000 180</t>
  </si>
  <si>
    <t>000  1 17 01000 00 0000 180</t>
  </si>
  <si>
    <t>939  1 17 01030 03 0000 180</t>
  </si>
  <si>
    <t>Фактические затраты на денежное содержание муниципальных служащих составили - 14321,4 тыс.руб.</t>
  </si>
  <si>
    <t>Главный бухгалтер</t>
  </si>
  <si>
    <t>Руководитель финансового отдела</t>
  </si>
  <si>
    <t>1) Выплаты страхового обеспечения по листкам нетрудоспособности за декабрь 2019г.</t>
  </si>
  <si>
    <t xml:space="preserve">1)   Предоплата услуг связи мобильного телефона за 2019г. </t>
  </si>
  <si>
    <t>1) Начисленные страховые взносы за декабрь 2019г.</t>
  </si>
  <si>
    <t xml:space="preserve">1) Начисленные страховые взносы за декабрь 2019г. </t>
  </si>
  <si>
    <t>1)    Абонентские услуги телефонной связи за декабрь 2019г. (позднее выставление счетов)</t>
  </si>
  <si>
    <t>2) Предоплата услуг связи по условиям договора (доступ в интернет за январь 2020г.)</t>
  </si>
  <si>
    <t>3)   Предоплата услуг связи мобильного телефона за январь 2020г.</t>
  </si>
  <si>
    <t>2)   Оплата за коммунальные услуги (отопление, водопотребление, водоотведение) за декабрь 2019г. (позднее выставление счетов)</t>
  </si>
  <si>
    <t>3)   Предоплата за коммунальные услуги (электроэнергия) за декабрь 2019г., январь 2020г. (в соответствии с условиями договора)</t>
  </si>
  <si>
    <t>1)    Абонентские услуги междугородней телефонной связи за декабрь 2019г. (позднее выставление счетов)</t>
  </si>
  <si>
    <t>ОАО "Ростелеком" Дог. № 278000089276 от 25.03.19г.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</si>
</sst>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76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7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181" fontId="0" fillId="18" borderId="10" xfId="0" applyNumberFormat="1" applyFill="1" applyBorder="1" applyAlignment="1">
      <alignment horizontal="center" vertical="center" wrapText="1"/>
    </xf>
    <xf numFmtId="181" fontId="71" fillId="18" borderId="10" xfId="0" applyNumberFormat="1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49" fontId="18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181" fontId="18" fillId="6" borderId="10" xfId="0" applyNumberFormat="1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181" fontId="18" fillId="0" borderId="11" xfId="0" applyNumberFormat="1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vertical="center"/>
    </xf>
    <xf numFmtId="49" fontId="72" fillId="33" borderId="10" xfId="0" applyNumberFormat="1" applyFont="1" applyFill="1" applyBorder="1" applyAlignment="1">
      <alignment horizontal="center" vertical="center"/>
    </xf>
    <xf numFmtId="49" fontId="72" fillId="33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181" fontId="72" fillId="33" borderId="11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1" fontId="2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181" fontId="72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0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wrapText="1"/>
    </xf>
    <xf numFmtId="181" fontId="15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181" fontId="18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3" fillId="0" borderId="0" xfId="0" applyFont="1" applyAlignment="1">
      <alignment/>
    </xf>
    <xf numFmtId="4" fontId="20" fillId="0" borderId="10" xfId="0" applyNumberFormat="1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181" fontId="15" fillId="34" borderId="11" xfId="0" applyNumberFormat="1" applyFont="1" applyFill="1" applyBorder="1" applyAlignment="1">
      <alignment horizontal="center" vertical="center" wrapText="1"/>
    </xf>
    <xf numFmtId="181" fontId="15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center" wrapText="1"/>
    </xf>
    <xf numFmtId="0" fontId="18" fillId="6" borderId="10" xfId="0" applyFont="1" applyFill="1" applyBorder="1" applyAlignment="1">
      <alignment horizontal="center" vertical="top" wrapText="1"/>
    </xf>
    <xf numFmtId="49" fontId="18" fillId="6" borderId="10" xfId="0" applyNumberFormat="1" applyFont="1" applyFill="1" applyBorder="1" applyAlignment="1">
      <alignment horizontal="center" vertical="center"/>
    </xf>
    <xf numFmtId="4" fontId="22" fillId="6" borderId="10" xfId="0" applyNumberFormat="1" applyFont="1" applyFill="1" applyBorder="1" applyAlignment="1">
      <alignment/>
    </xf>
    <xf numFmtId="49" fontId="73" fillId="33" borderId="10" xfId="0" applyNumberFormat="1" applyFont="1" applyFill="1" applyBorder="1" applyAlignment="1">
      <alignment horizontal="center" vertical="center"/>
    </xf>
    <xf numFmtId="49" fontId="73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181" fontId="73" fillId="33" borderId="11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181" fontId="18" fillId="0" borderId="11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/>
    </xf>
    <xf numFmtId="0" fontId="72" fillId="33" borderId="11" xfId="0" applyFont="1" applyFill="1" applyBorder="1" applyAlignment="1">
      <alignment wrapText="1"/>
    </xf>
    <xf numFmtId="4" fontId="20" fillId="33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11" xfId="0" applyFont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16" fillId="0" borderId="10" xfId="0" applyFont="1" applyBorder="1" applyAlignment="1">
      <alignment horizontal="left" vertical="center" wrapText="1"/>
    </xf>
    <xf numFmtId="181" fontId="18" fillId="0" borderId="10" xfId="0" applyNumberFormat="1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left" vertical="center"/>
    </xf>
    <xf numFmtId="49" fontId="74" fillId="33" borderId="10" xfId="0" applyNumberFormat="1" applyFont="1" applyFill="1" applyBorder="1" applyAlignment="1">
      <alignment horizontal="center" vertical="center"/>
    </xf>
    <xf numFmtId="49" fontId="74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181" fontId="74" fillId="33" borderId="11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wrapText="1"/>
    </xf>
    <xf numFmtId="0" fontId="7" fillId="0" borderId="14" xfId="52" applyNumberFormat="1" applyFont="1" applyBorder="1" applyAlignment="1">
      <alignment horizontal="left" vertical="top" wrapText="1"/>
      <protection/>
    </xf>
    <xf numFmtId="0" fontId="22" fillId="0" borderId="10" xfId="0" applyFont="1" applyBorder="1" applyAlignment="1">
      <alignment horizontal="center" vertical="center" wrapText="1"/>
    </xf>
    <xf numFmtId="0" fontId="18" fillId="16" borderId="10" xfId="0" applyFont="1" applyFill="1" applyBorder="1" applyAlignment="1">
      <alignment/>
    </xf>
    <xf numFmtId="49" fontId="25" fillId="16" borderId="10" xfId="0" applyNumberFormat="1" applyFont="1" applyFill="1" applyBorder="1" applyAlignment="1">
      <alignment horizontal="center" vertical="center"/>
    </xf>
    <xf numFmtId="181" fontId="18" fillId="16" borderId="10" xfId="0" applyNumberFormat="1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73" fontId="16" fillId="0" borderId="10" xfId="0" applyNumberFormat="1" applyFont="1" applyBorder="1" applyAlignment="1">
      <alignment horizontal="right"/>
    </xf>
    <xf numFmtId="173" fontId="16" fillId="0" borderId="10" xfId="0" applyNumberFormat="1" applyFont="1" applyBorder="1" applyAlignment="1">
      <alignment horizontal="right" wrapText="1"/>
    </xf>
    <xf numFmtId="173" fontId="20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173" fontId="20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73" fontId="20" fillId="0" borderId="10" xfId="0" applyNumberFormat="1" applyFont="1" applyBorder="1" applyAlignment="1">
      <alignment/>
    </xf>
    <xf numFmtId="173" fontId="20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3" fontId="29" fillId="0" borderId="10" xfId="0" applyNumberFormat="1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173" fontId="29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29" fillId="0" borderId="10" xfId="0" applyFont="1" applyBorder="1" applyAlignment="1">
      <alignment horizontal="left" wrapText="1"/>
    </xf>
    <xf numFmtId="49" fontId="29" fillId="0" borderId="10" xfId="0" applyNumberFormat="1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/>
    </xf>
    <xf numFmtId="173" fontId="29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3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vertical="center" wrapText="1"/>
    </xf>
    <xf numFmtId="181" fontId="73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 wrapText="1"/>
    </xf>
    <xf numFmtId="0" fontId="74" fillId="35" borderId="10" xfId="0" applyFont="1" applyFill="1" applyBorder="1" applyAlignment="1">
      <alignment vertical="top" wrapText="1"/>
    </xf>
    <xf numFmtId="0" fontId="74" fillId="33" borderId="10" xfId="0" applyFont="1" applyFill="1" applyBorder="1" applyAlignment="1">
      <alignment horizontal="left" vertical="center" wrapText="1"/>
    </xf>
    <xf numFmtId="4" fontId="31" fillId="0" borderId="11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5" fillId="18" borderId="15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27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0"/>
  <sheetViews>
    <sheetView zoomScalePageLayoutView="0" workbookViewId="0" topLeftCell="A147">
      <selection activeCell="B101" sqref="B101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94" t="s">
        <v>48</v>
      </c>
      <c r="B1" s="294"/>
      <c r="C1" s="294"/>
      <c r="D1" s="294"/>
    </row>
    <row r="2" spans="1:4" ht="15" customHeight="1">
      <c r="A2" s="294" t="s">
        <v>47</v>
      </c>
      <c r="B2" s="294"/>
      <c r="C2" s="294"/>
      <c r="D2" s="294"/>
    </row>
    <row r="3" spans="1:4" ht="14.25" customHeight="1">
      <c r="A3" s="294" t="s">
        <v>920</v>
      </c>
      <c r="B3" s="294"/>
      <c r="C3" s="294"/>
      <c r="D3" s="294"/>
    </row>
    <row r="4" spans="1:4" ht="20.25" customHeight="1">
      <c r="A4" s="295" t="s">
        <v>79</v>
      </c>
      <c r="B4" s="295"/>
      <c r="C4" s="295"/>
      <c r="D4" s="295"/>
    </row>
    <row r="5" spans="1:4" ht="68.25" customHeight="1">
      <c r="A5" s="1" t="s">
        <v>13</v>
      </c>
      <c r="B5" s="1" t="s">
        <v>4</v>
      </c>
      <c r="C5" s="2" t="s">
        <v>172</v>
      </c>
      <c r="D5" s="2" t="s">
        <v>46</v>
      </c>
    </row>
    <row r="6" spans="1:4" ht="12.75">
      <c r="A6" s="291" t="s">
        <v>5</v>
      </c>
      <c r="B6" s="292"/>
      <c r="C6" s="292"/>
      <c r="D6" s="293"/>
    </row>
    <row r="7" spans="1:4" ht="14.25" customHeight="1">
      <c r="A7" s="45" t="s">
        <v>205</v>
      </c>
      <c r="B7" s="15" t="s">
        <v>51</v>
      </c>
      <c r="C7" s="31">
        <f>C8+C20+C23+C31+C44</f>
        <v>112128.20000000001</v>
      </c>
      <c r="D7" s="31">
        <f>D8+D20+D23+D31+D44</f>
        <v>113170.1</v>
      </c>
    </row>
    <row r="8" spans="1:4" ht="14.25" customHeight="1">
      <c r="A8" s="45" t="s">
        <v>64</v>
      </c>
      <c r="B8" s="15" t="s">
        <v>6</v>
      </c>
      <c r="C8" s="31">
        <f>C9+C15+C18</f>
        <v>103574.90000000001</v>
      </c>
      <c r="D8" s="31">
        <f>D9+D15+D18</f>
        <v>104859.80000000002</v>
      </c>
    </row>
    <row r="9" spans="1:4" ht="25.5" customHeight="1">
      <c r="A9" s="46" t="s">
        <v>65</v>
      </c>
      <c r="B9" s="37" t="s">
        <v>52</v>
      </c>
      <c r="C9" s="47">
        <f>C10+C11+C12+C13+C14</f>
        <v>92522.6</v>
      </c>
      <c r="D9" s="47">
        <f>D10+D11+D12+D13+D14</f>
        <v>93413.00000000001</v>
      </c>
    </row>
    <row r="10" spans="1:4" ht="25.5" customHeight="1">
      <c r="A10" s="19" t="s">
        <v>54</v>
      </c>
      <c r="B10" s="11" t="s">
        <v>53</v>
      </c>
      <c r="C10" s="21">
        <v>62000</v>
      </c>
      <c r="D10" s="3">
        <f>SUM('прил 1'!D12:D15)</f>
        <v>62803</v>
      </c>
    </row>
    <row r="11" spans="1:4" ht="39" customHeight="1">
      <c r="A11" s="19" t="s">
        <v>76</v>
      </c>
      <c r="B11" s="11" t="s">
        <v>55</v>
      </c>
      <c r="C11" s="21">
        <v>18.4</v>
      </c>
      <c r="D11" s="3">
        <f>SUM('прил 1'!D16:D19)</f>
        <v>18.4</v>
      </c>
    </row>
    <row r="12" spans="1:4" ht="64.5" customHeight="1">
      <c r="A12" s="19" t="s">
        <v>56</v>
      </c>
      <c r="B12" s="11" t="s">
        <v>350</v>
      </c>
      <c r="C12" s="21">
        <v>30500</v>
      </c>
      <c r="D12" s="3">
        <f>SUM('прил 1'!D20:D22)</f>
        <v>30587.4</v>
      </c>
    </row>
    <row r="13" spans="1:4" ht="53.25" customHeight="1">
      <c r="A13" s="19" t="s">
        <v>57</v>
      </c>
      <c r="B13" s="11" t="s">
        <v>58</v>
      </c>
      <c r="C13" s="21">
        <v>1.1</v>
      </c>
      <c r="D13" s="3">
        <f>SUM('прил 1'!D23:D25)</f>
        <v>1.1</v>
      </c>
    </row>
    <row r="14" spans="1:4" ht="39.75" customHeight="1">
      <c r="A14" s="19" t="s">
        <v>59</v>
      </c>
      <c r="B14" s="11" t="s">
        <v>351</v>
      </c>
      <c r="C14" s="21">
        <v>3.1</v>
      </c>
      <c r="D14" s="3">
        <f>SUM('прил 1'!D26:D28)</f>
        <v>3.1</v>
      </c>
    </row>
    <row r="15" spans="1:4" ht="25.5" customHeight="1">
      <c r="A15" s="46" t="s">
        <v>66</v>
      </c>
      <c r="B15" s="37" t="s">
        <v>7</v>
      </c>
      <c r="C15" s="48">
        <f>SUM(C16+C17)</f>
        <v>9252.3</v>
      </c>
      <c r="D15" s="48">
        <f>SUM(D16+D17)</f>
        <v>9459.800000000001</v>
      </c>
    </row>
    <row r="16" spans="1:4" ht="25.5" customHeight="1">
      <c r="A16" s="19" t="s">
        <v>60</v>
      </c>
      <c r="B16" s="11" t="s">
        <v>7</v>
      </c>
      <c r="C16" s="21">
        <v>9250</v>
      </c>
      <c r="D16" s="3">
        <f>SUM('прил 1'!D30:D34)</f>
        <v>9457.300000000001</v>
      </c>
    </row>
    <row r="17" spans="1:4" ht="38.25" customHeight="1">
      <c r="A17" s="19" t="s">
        <v>61</v>
      </c>
      <c r="B17" s="11" t="s">
        <v>62</v>
      </c>
      <c r="C17" s="21">
        <v>2.3</v>
      </c>
      <c r="D17" s="3">
        <f>SUM('прил 1'!D35:D37)</f>
        <v>2.5</v>
      </c>
    </row>
    <row r="18" spans="1:4" ht="27.75" customHeight="1">
      <c r="A18" s="46" t="s">
        <v>144</v>
      </c>
      <c r="B18" s="88" t="s">
        <v>146</v>
      </c>
      <c r="C18" s="48">
        <f>SUM(C19)</f>
        <v>1800</v>
      </c>
      <c r="D18" s="48">
        <f>SUM(D19)</f>
        <v>1987</v>
      </c>
    </row>
    <row r="19" spans="1:4" ht="41.25" customHeight="1">
      <c r="A19" s="19" t="s">
        <v>145</v>
      </c>
      <c r="B19" s="89" t="s">
        <v>175</v>
      </c>
      <c r="C19" s="21">
        <v>1800</v>
      </c>
      <c r="D19" s="3">
        <f>SUM('прил 1'!D40:D41)</f>
        <v>1987</v>
      </c>
    </row>
    <row r="20" spans="1:4" ht="40.5" customHeight="1" hidden="1">
      <c r="A20" s="46" t="s">
        <v>147</v>
      </c>
      <c r="B20" s="75" t="s">
        <v>150</v>
      </c>
      <c r="C20" s="48">
        <f>SUM(C21)</f>
        <v>0</v>
      </c>
      <c r="D20" s="48">
        <f>SUM(D21)</f>
        <v>0</v>
      </c>
    </row>
    <row r="21" spans="1:4" ht="19.5" customHeight="1" hidden="1">
      <c r="A21" s="19" t="s">
        <v>148</v>
      </c>
      <c r="B21" s="90" t="s">
        <v>151</v>
      </c>
      <c r="C21" s="21">
        <f>SUM(C22)</f>
        <v>0</v>
      </c>
      <c r="D21" s="21">
        <f>SUM(D22)</f>
        <v>0</v>
      </c>
    </row>
    <row r="22" spans="1:4" ht="27" customHeight="1" hidden="1">
      <c r="A22" s="19" t="s">
        <v>149</v>
      </c>
      <c r="B22" s="16" t="s">
        <v>14</v>
      </c>
      <c r="C22" s="21">
        <v>0</v>
      </c>
      <c r="D22" s="3">
        <v>0</v>
      </c>
    </row>
    <row r="23" spans="1:4" ht="27.75" customHeight="1">
      <c r="A23" s="49" t="s">
        <v>63</v>
      </c>
      <c r="B23" s="15" t="s">
        <v>352</v>
      </c>
      <c r="C23" s="34">
        <f aca="true" t="shared" si="0" ref="C23:D26">C24</f>
        <v>2503</v>
      </c>
      <c r="D23" s="34">
        <f t="shared" si="0"/>
        <v>2502.9</v>
      </c>
    </row>
    <row r="24" spans="1:4" ht="17.25" customHeight="1">
      <c r="A24" s="50" t="s">
        <v>102</v>
      </c>
      <c r="B24" s="37" t="s">
        <v>206</v>
      </c>
      <c r="C24" s="51">
        <f>C25</f>
        <v>2503</v>
      </c>
      <c r="D24" s="51">
        <f>D25</f>
        <v>2502.9</v>
      </c>
    </row>
    <row r="25" spans="1:4" ht="17.25" customHeight="1">
      <c r="A25" s="50" t="s">
        <v>152</v>
      </c>
      <c r="B25" s="37" t="s">
        <v>153</v>
      </c>
      <c r="C25" s="51">
        <f>SUM(C26)</f>
        <v>2503</v>
      </c>
      <c r="D25" s="51">
        <f>SUM(D26)</f>
        <v>2502.9</v>
      </c>
    </row>
    <row r="26" spans="1:4" ht="37.5" customHeight="1">
      <c r="A26" s="7" t="s">
        <v>100</v>
      </c>
      <c r="B26" s="11" t="s">
        <v>176</v>
      </c>
      <c r="C26" s="3">
        <f t="shared" si="0"/>
        <v>2503</v>
      </c>
      <c r="D26" s="3">
        <f t="shared" si="0"/>
        <v>2502.9</v>
      </c>
    </row>
    <row r="27" spans="1:4" ht="64.5" customHeight="1">
      <c r="A27" s="7" t="s">
        <v>101</v>
      </c>
      <c r="B27" s="11" t="s">
        <v>353</v>
      </c>
      <c r="C27" s="3">
        <v>2503</v>
      </c>
      <c r="D27" s="3">
        <f>SUM('прил 1'!D79)</f>
        <v>2502.9</v>
      </c>
    </row>
    <row r="28" spans="1:4" ht="30" customHeight="1" hidden="1">
      <c r="A28" s="70" t="s">
        <v>103</v>
      </c>
      <c r="B28" s="15" t="s">
        <v>104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105</v>
      </c>
      <c r="B29" s="37" t="s">
        <v>131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106</v>
      </c>
      <c r="B30" s="11" t="s">
        <v>132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6050.1</v>
      </c>
      <c r="D31" s="34">
        <f>D32+D34+D36</f>
        <v>5793.5</v>
      </c>
    </row>
    <row r="32" spans="1:4" ht="67.5" customHeight="1">
      <c r="A32" s="46" t="s">
        <v>67</v>
      </c>
      <c r="B32" s="37" t="s">
        <v>9</v>
      </c>
      <c r="C32" s="51">
        <f>SUM(C33)</f>
        <v>22</v>
      </c>
      <c r="D32" s="51">
        <f>SUM(D33)</f>
        <v>22</v>
      </c>
    </row>
    <row r="33" spans="1:4" ht="63" customHeight="1">
      <c r="A33" s="52" t="s">
        <v>31</v>
      </c>
      <c r="B33" s="20" t="s">
        <v>9</v>
      </c>
      <c r="C33" s="22">
        <v>22</v>
      </c>
      <c r="D33" s="22">
        <f>SUM('прил 1'!D52)</f>
        <v>22</v>
      </c>
    </row>
    <row r="34" spans="1:4" ht="67.5" customHeight="1" hidden="1">
      <c r="A34" s="46" t="s">
        <v>354</v>
      </c>
      <c r="B34" s="37" t="s">
        <v>355</v>
      </c>
      <c r="C34" s="51">
        <f>SUM(C35)</f>
        <v>0</v>
      </c>
      <c r="D34" s="51">
        <f>SUM(D35)</f>
        <v>0</v>
      </c>
    </row>
    <row r="35" spans="1:4" ht="78.75" customHeight="1" hidden="1">
      <c r="A35" s="52" t="s">
        <v>356</v>
      </c>
      <c r="B35" s="20" t="s">
        <v>357</v>
      </c>
      <c r="C35" s="22">
        <v>0</v>
      </c>
      <c r="D35" s="22">
        <v>0</v>
      </c>
    </row>
    <row r="36" spans="1:4" ht="24.75" customHeight="1">
      <c r="A36" s="46" t="s">
        <v>29</v>
      </c>
      <c r="B36" s="37" t="s">
        <v>17</v>
      </c>
      <c r="C36" s="51">
        <f>C37</f>
        <v>6028.1</v>
      </c>
      <c r="D36" s="51">
        <f>D37</f>
        <v>5771.5</v>
      </c>
    </row>
    <row r="37" spans="1:4" ht="51.75" customHeight="1">
      <c r="A37" s="52" t="s">
        <v>16</v>
      </c>
      <c r="B37" s="20" t="s">
        <v>177</v>
      </c>
      <c r="C37" s="22">
        <f>SUM(C38+C39+C40+C41+C42+C43)</f>
        <v>6028.1</v>
      </c>
      <c r="D37" s="22">
        <f>SUM(D38+D39+D40+D41+D42+D43)</f>
        <v>5771.5</v>
      </c>
    </row>
    <row r="38" spans="1:4" ht="53.25" customHeight="1">
      <c r="A38" s="19" t="s">
        <v>68</v>
      </c>
      <c r="B38" s="20" t="s">
        <v>71</v>
      </c>
      <c r="C38" s="3">
        <v>5000</v>
      </c>
      <c r="D38" s="3">
        <f>SUM('прил 1'!D57)</f>
        <v>4825</v>
      </c>
    </row>
    <row r="39" spans="1:4" ht="52.5" customHeight="1">
      <c r="A39" s="19" t="s">
        <v>69</v>
      </c>
      <c r="B39" s="20" t="s">
        <v>71</v>
      </c>
      <c r="C39" s="3">
        <v>200</v>
      </c>
      <c r="D39" s="3">
        <f>SUM('прил 1'!D62)</f>
        <v>179</v>
      </c>
    </row>
    <row r="40" spans="1:4" ht="51.75" customHeight="1">
      <c r="A40" s="19" t="s">
        <v>347</v>
      </c>
      <c r="B40" s="20" t="s">
        <v>71</v>
      </c>
      <c r="C40" s="3">
        <v>600</v>
      </c>
      <c r="D40" s="3">
        <f>SUM('прил 1'!D67)</f>
        <v>540</v>
      </c>
    </row>
    <row r="41" spans="1:4" ht="51.75" customHeight="1">
      <c r="A41" s="19" t="s">
        <v>70</v>
      </c>
      <c r="B41" s="20" t="s">
        <v>71</v>
      </c>
      <c r="C41" s="3">
        <v>52.1</v>
      </c>
      <c r="D41" s="3">
        <f>SUM('прил 1'!D72)</f>
        <v>51.6</v>
      </c>
    </row>
    <row r="42" spans="1:4" ht="66.75" customHeight="1">
      <c r="A42" s="19" t="s">
        <v>154</v>
      </c>
      <c r="B42" s="89" t="s">
        <v>155</v>
      </c>
      <c r="C42" s="3">
        <v>20</v>
      </c>
      <c r="D42" s="3">
        <f>SUM('прил 1'!D73)</f>
        <v>20</v>
      </c>
    </row>
    <row r="43" spans="1:4" ht="51.75" customHeight="1">
      <c r="A43" s="19" t="s">
        <v>383</v>
      </c>
      <c r="B43" s="89" t="s">
        <v>384</v>
      </c>
      <c r="C43" s="3">
        <v>156</v>
      </c>
      <c r="D43" s="3">
        <v>155.9</v>
      </c>
    </row>
    <row r="44" spans="1:4" ht="20.25" customHeight="1">
      <c r="A44" s="45" t="s">
        <v>156</v>
      </c>
      <c r="B44" s="15" t="s">
        <v>158</v>
      </c>
      <c r="C44" s="34">
        <f>C45+C47</f>
        <v>0.2</v>
      </c>
      <c r="D44" s="34">
        <f>D45+D47</f>
        <v>13.9</v>
      </c>
    </row>
    <row r="45" spans="1:4" ht="18.75" customHeight="1">
      <c r="A45" s="46" t="s">
        <v>930</v>
      </c>
      <c r="B45" s="88" t="s">
        <v>927</v>
      </c>
      <c r="C45" s="51">
        <f>SUM(C46)</f>
        <v>0</v>
      </c>
      <c r="D45" s="51">
        <f>SUM(D46)</f>
        <v>12.5</v>
      </c>
    </row>
    <row r="46" spans="1:4" ht="39.75" customHeight="1">
      <c r="A46" s="52" t="s">
        <v>931</v>
      </c>
      <c r="B46" s="290" t="s">
        <v>928</v>
      </c>
      <c r="C46" s="22">
        <v>0</v>
      </c>
      <c r="D46" s="22">
        <f>SUM('прил 1'!D87)</f>
        <v>12.5</v>
      </c>
    </row>
    <row r="47" spans="1:4" ht="18.75" customHeight="1">
      <c r="A47" s="46" t="s">
        <v>929</v>
      </c>
      <c r="B47" s="88" t="s">
        <v>159</v>
      </c>
      <c r="C47" s="51">
        <f>SUM(C48)</f>
        <v>0.2</v>
      </c>
      <c r="D47" s="51">
        <f>SUM(D48)</f>
        <v>1.4</v>
      </c>
    </row>
    <row r="48" spans="1:4" ht="39.75" customHeight="1">
      <c r="A48" s="52" t="s">
        <v>157</v>
      </c>
      <c r="B48" s="89" t="s">
        <v>178</v>
      </c>
      <c r="C48" s="22">
        <v>0.2</v>
      </c>
      <c r="D48" s="22">
        <f>SUM('прил 1'!D89)</f>
        <v>1.4</v>
      </c>
    </row>
    <row r="49" spans="1:4" ht="15" customHeight="1">
      <c r="A49" s="45" t="s">
        <v>73</v>
      </c>
      <c r="B49" s="15" t="s">
        <v>10</v>
      </c>
      <c r="C49" s="23">
        <f>C50</f>
        <v>15404.599999999999</v>
      </c>
      <c r="D49" s="23">
        <f>D50</f>
        <v>14654.5</v>
      </c>
    </row>
    <row r="50" spans="1:4" ht="26.25" customHeight="1">
      <c r="A50" s="19" t="s">
        <v>72</v>
      </c>
      <c r="B50" s="11" t="s">
        <v>18</v>
      </c>
      <c r="C50" s="21">
        <f>C51+C54</f>
        <v>15404.599999999999</v>
      </c>
      <c r="D50" s="21">
        <f>D51+D54</f>
        <v>14654.5</v>
      </c>
    </row>
    <row r="51" spans="1:4" ht="24.75" customHeight="1">
      <c r="A51" s="46" t="s">
        <v>411</v>
      </c>
      <c r="B51" s="37" t="s">
        <v>358</v>
      </c>
      <c r="C51" s="48">
        <f>C52</f>
        <v>787.4</v>
      </c>
      <c r="D51" s="48">
        <f>D52</f>
        <v>69.2</v>
      </c>
    </row>
    <row r="52" spans="1:4" ht="17.25" customHeight="1">
      <c r="A52" s="19" t="s">
        <v>412</v>
      </c>
      <c r="B52" s="11" t="s">
        <v>413</v>
      </c>
      <c r="C52" s="21">
        <f>C53</f>
        <v>787.4</v>
      </c>
      <c r="D52" s="21">
        <f>D53</f>
        <v>69.2</v>
      </c>
    </row>
    <row r="53" spans="1:4" ht="40.5" customHeight="1">
      <c r="A53" s="19" t="s">
        <v>414</v>
      </c>
      <c r="B53" s="11" t="s">
        <v>415</v>
      </c>
      <c r="C53" s="21">
        <v>787.4</v>
      </c>
      <c r="D53" s="3">
        <f>SUM('прил 1'!D93)</f>
        <v>69.2</v>
      </c>
    </row>
    <row r="54" spans="1:4" ht="25.5" customHeight="1">
      <c r="A54" s="50" t="s">
        <v>416</v>
      </c>
      <c r="B54" s="37" t="s">
        <v>359</v>
      </c>
      <c r="C54" s="48">
        <f>C55+C58</f>
        <v>14617.199999999999</v>
      </c>
      <c r="D54" s="48">
        <f>D55+D58</f>
        <v>14585.3</v>
      </c>
    </row>
    <row r="55" spans="1:4" ht="38.25" customHeight="1">
      <c r="A55" s="53" t="s">
        <v>417</v>
      </c>
      <c r="B55" s="38" t="s">
        <v>32</v>
      </c>
      <c r="C55" s="54">
        <f>C56+C57</f>
        <v>3595.8999999999996</v>
      </c>
      <c r="D55" s="54">
        <f>D56+D57</f>
        <v>3576.5</v>
      </c>
    </row>
    <row r="56" spans="1:4" ht="66.75" customHeight="1">
      <c r="A56" s="7" t="s">
        <v>418</v>
      </c>
      <c r="B56" s="11" t="s">
        <v>179</v>
      </c>
      <c r="C56" s="21">
        <v>3588.7</v>
      </c>
      <c r="D56" s="3">
        <f>SUM('прил 1'!D95)</f>
        <v>3569.3</v>
      </c>
    </row>
    <row r="57" spans="1:4" ht="92.25" customHeight="1">
      <c r="A57" s="7" t="s">
        <v>419</v>
      </c>
      <c r="B57" s="11" t="s">
        <v>42</v>
      </c>
      <c r="C57" s="21">
        <v>7.2</v>
      </c>
      <c r="D57" s="3">
        <f>SUM('прил 1'!D96)</f>
        <v>7.2</v>
      </c>
    </row>
    <row r="58" spans="1:4" ht="51.75" customHeight="1">
      <c r="A58" s="53" t="s">
        <v>420</v>
      </c>
      <c r="B58" s="38" t="s">
        <v>360</v>
      </c>
      <c r="C58" s="54">
        <f>C59</f>
        <v>11021.3</v>
      </c>
      <c r="D58" s="54">
        <f>D59</f>
        <v>11008.8</v>
      </c>
    </row>
    <row r="59" spans="1:4" ht="64.5" customHeight="1">
      <c r="A59" s="7" t="s">
        <v>421</v>
      </c>
      <c r="B59" s="11" t="s">
        <v>180</v>
      </c>
      <c r="C59" s="21">
        <f>C60+C61</f>
        <v>11021.3</v>
      </c>
      <c r="D59" s="21">
        <f>D60+D61</f>
        <v>11008.8</v>
      </c>
    </row>
    <row r="60" spans="1:4" ht="40.5" customHeight="1">
      <c r="A60" s="7" t="s">
        <v>422</v>
      </c>
      <c r="B60" s="11" t="s">
        <v>181</v>
      </c>
      <c r="C60" s="21">
        <v>6748.2</v>
      </c>
      <c r="D60" s="3">
        <f>SUM('прил 1'!D97)</f>
        <v>6735.8</v>
      </c>
    </row>
    <row r="61" spans="1:4" ht="41.25" customHeight="1">
      <c r="A61" s="8" t="s">
        <v>423</v>
      </c>
      <c r="B61" s="11" t="s">
        <v>182</v>
      </c>
      <c r="C61" s="21">
        <v>4273.1</v>
      </c>
      <c r="D61" s="22">
        <f>SUM('прил 1'!D98)</f>
        <v>4273</v>
      </c>
    </row>
    <row r="62" spans="1:4" ht="14.25" customHeight="1">
      <c r="A62" s="8"/>
      <c r="B62" s="15" t="s">
        <v>33</v>
      </c>
      <c r="C62" s="23">
        <f>C7+C49</f>
        <v>127532.80000000002</v>
      </c>
      <c r="D62" s="23">
        <f>D7+D49</f>
        <v>127824.6</v>
      </c>
    </row>
    <row r="63" spans="1:4" ht="15" customHeight="1">
      <c r="A63" s="291" t="s">
        <v>11</v>
      </c>
      <c r="B63" s="292"/>
      <c r="C63" s="292"/>
      <c r="D63" s="293"/>
    </row>
    <row r="64" spans="1:4" ht="25.5" customHeight="1">
      <c r="A64" s="72" t="s">
        <v>133</v>
      </c>
      <c r="B64" s="39" t="s">
        <v>34</v>
      </c>
      <c r="C64" s="40">
        <f>C65</f>
        <v>3477.7</v>
      </c>
      <c r="D64" s="40">
        <f>D65</f>
        <v>3092.7</v>
      </c>
    </row>
    <row r="65" spans="1:4" ht="15" customHeight="1">
      <c r="A65" s="73" t="s">
        <v>134</v>
      </c>
      <c r="B65" s="24" t="s">
        <v>30</v>
      </c>
      <c r="C65" s="25">
        <f>C66+C75+C93</f>
        <v>3477.7</v>
      </c>
      <c r="D65" s="25">
        <f>D66+D75+D93</f>
        <v>3092.7</v>
      </c>
    </row>
    <row r="66" spans="1:4" ht="39.75" customHeight="1">
      <c r="A66" s="73" t="s">
        <v>135</v>
      </c>
      <c r="B66" s="26" t="s">
        <v>49</v>
      </c>
      <c r="C66" s="31">
        <f>C67</f>
        <v>1290.6</v>
      </c>
      <c r="D66" s="31">
        <f>D67</f>
        <v>957.8</v>
      </c>
    </row>
    <row r="67" spans="1:4" ht="13.5" customHeight="1">
      <c r="A67" s="73" t="s">
        <v>207</v>
      </c>
      <c r="B67" s="5" t="s">
        <v>183</v>
      </c>
      <c r="C67" s="31">
        <f>C68+C72</f>
        <v>1290.6</v>
      </c>
      <c r="D67" s="31">
        <f>D68+D72</f>
        <v>957.8</v>
      </c>
    </row>
    <row r="68" spans="1:4" ht="70.5" customHeight="1">
      <c r="A68" s="74" t="s">
        <v>209</v>
      </c>
      <c r="B68" s="17" t="s">
        <v>210</v>
      </c>
      <c r="C68" s="47">
        <f>C69</f>
        <v>1275.6</v>
      </c>
      <c r="D68" s="47">
        <f>D69</f>
        <v>942.8</v>
      </c>
    </row>
    <row r="69" spans="1:4" ht="29.25" customHeight="1">
      <c r="A69" s="76" t="s">
        <v>208</v>
      </c>
      <c r="B69" s="77" t="s">
        <v>171</v>
      </c>
      <c r="C69" s="78">
        <f>C70+C71</f>
        <v>1275.6</v>
      </c>
      <c r="D69" s="78">
        <f>D70+D71</f>
        <v>942.8</v>
      </c>
    </row>
    <row r="70" spans="1:4" ht="27.75" customHeight="1">
      <c r="A70" s="71" t="s">
        <v>211</v>
      </c>
      <c r="B70" s="6" t="s">
        <v>213</v>
      </c>
      <c r="C70" s="18">
        <v>982.4</v>
      </c>
      <c r="D70" s="21">
        <v>662.8</v>
      </c>
    </row>
    <row r="71" spans="1:4" ht="41.25" customHeight="1">
      <c r="A71" s="71" t="s">
        <v>212</v>
      </c>
      <c r="B71" s="6" t="s">
        <v>214</v>
      </c>
      <c r="C71" s="18">
        <v>293.2</v>
      </c>
      <c r="D71" s="21">
        <v>280</v>
      </c>
    </row>
    <row r="72" spans="1:4" ht="27" customHeight="1">
      <c r="A72" s="74" t="s">
        <v>215</v>
      </c>
      <c r="B72" s="17" t="s">
        <v>218</v>
      </c>
      <c r="C72" s="47">
        <f>SUM(C73)</f>
        <v>15</v>
      </c>
      <c r="D72" s="47">
        <f>SUM(D73)</f>
        <v>15</v>
      </c>
    </row>
    <row r="73" spans="1:4" ht="27.75" customHeight="1">
      <c r="A73" s="76" t="s">
        <v>216</v>
      </c>
      <c r="B73" s="77" t="s">
        <v>165</v>
      </c>
      <c r="C73" s="78">
        <f>C74</f>
        <v>15</v>
      </c>
      <c r="D73" s="78">
        <f>D74</f>
        <v>15</v>
      </c>
    </row>
    <row r="74" spans="1:4" ht="28.5" customHeight="1">
      <c r="A74" s="71" t="s">
        <v>217</v>
      </c>
      <c r="B74" s="16" t="s">
        <v>251</v>
      </c>
      <c r="C74" s="18">
        <v>15</v>
      </c>
      <c r="D74" s="18">
        <v>15</v>
      </c>
    </row>
    <row r="75" spans="1:4" ht="51.75" customHeight="1">
      <c r="A75" s="73" t="s">
        <v>137</v>
      </c>
      <c r="B75" s="26" t="s">
        <v>202</v>
      </c>
      <c r="C75" s="31">
        <f>C76+C80</f>
        <v>2103.1</v>
      </c>
      <c r="D75" s="31">
        <f>D76+D80</f>
        <v>2050.9</v>
      </c>
    </row>
    <row r="76" spans="1:4" ht="81.75" customHeight="1">
      <c r="A76" s="73" t="s">
        <v>219</v>
      </c>
      <c r="B76" s="37" t="s">
        <v>184</v>
      </c>
      <c r="C76" s="31">
        <f aca="true" t="shared" si="1" ref="C76:D78">C77</f>
        <v>122</v>
      </c>
      <c r="D76" s="31">
        <f t="shared" si="1"/>
        <v>112.2</v>
      </c>
    </row>
    <row r="77" spans="1:4" ht="72.75" customHeight="1">
      <c r="A77" s="74" t="s">
        <v>220</v>
      </c>
      <c r="B77" s="17" t="s">
        <v>210</v>
      </c>
      <c r="C77" s="47">
        <f t="shared" si="1"/>
        <v>122</v>
      </c>
      <c r="D77" s="47">
        <f t="shared" si="1"/>
        <v>112.2</v>
      </c>
    </row>
    <row r="78" spans="1:4" ht="30" customHeight="1">
      <c r="A78" s="76" t="s">
        <v>221</v>
      </c>
      <c r="B78" s="77" t="s">
        <v>171</v>
      </c>
      <c r="C78" s="78">
        <f t="shared" si="1"/>
        <v>122</v>
      </c>
      <c r="D78" s="78">
        <f t="shared" si="1"/>
        <v>112.2</v>
      </c>
    </row>
    <row r="79" spans="1:4" ht="54.75" customHeight="1">
      <c r="A79" s="71" t="s">
        <v>222</v>
      </c>
      <c r="B79" s="6" t="s">
        <v>223</v>
      </c>
      <c r="C79" s="27">
        <v>122</v>
      </c>
      <c r="D79" s="27">
        <v>112.2</v>
      </c>
    </row>
    <row r="80" spans="1:4" ht="41.25" customHeight="1">
      <c r="A80" s="73" t="s">
        <v>224</v>
      </c>
      <c r="B80" s="37" t="s">
        <v>185</v>
      </c>
      <c r="C80" s="31">
        <f>C81+C85+C88</f>
        <v>1981.1</v>
      </c>
      <c r="D80" s="31">
        <f>D81+D85+D88</f>
        <v>1938.7000000000003</v>
      </c>
    </row>
    <row r="81" spans="1:4" ht="72.75" customHeight="1">
      <c r="A81" s="74" t="s">
        <v>225</v>
      </c>
      <c r="B81" s="17" t="s">
        <v>210</v>
      </c>
      <c r="C81" s="47">
        <f>C82</f>
        <v>1586</v>
      </c>
      <c r="D81" s="47">
        <f>D82</f>
        <v>1543.7</v>
      </c>
    </row>
    <row r="82" spans="1:4" ht="28.5" customHeight="1">
      <c r="A82" s="76" t="s">
        <v>226</v>
      </c>
      <c r="B82" s="77" t="s">
        <v>171</v>
      </c>
      <c r="C82" s="78">
        <f>C83+C84</f>
        <v>1586</v>
      </c>
      <c r="D82" s="78">
        <f>D83+D84</f>
        <v>1543.7</v>
      </c>
    </row>
    <row r="83" spans="1:4" ht="28.5" customHeight="1">
      <c r="A83" s="71" t="s">
        <v>227</v>
      </c>
      <c r="B83" s="6" t="s">
        <v>213</v>
      </c>
      <c r="C83" s="18">
        <v>1218.1</v>
      </c>
      <c r="D83" s="21">
        <v>1177.4</v>
      </c>
    </row>
    <row r="84" spans="1:4" ht="42.75" customHeight="1">
      <c r="A84" s="71" t="s">
        <v>228</v>
      </c>
      <c r="B84" s="6" t="s">
        <v>214</v>
      </c>
      <c r="C84" s="18">
        <v>367.9</v>
      </c>
      <c r="D84" s="18">
        <v>366.3</v>
      </c>
    </row>
    <row r="85" spans="1:4" ht="30" customHeight="1">
      <c r="A85" s="74" t="s">
        <v>229</v>
      </c>
      <c r="B85" s="17" t="s">
        <v>218</v>
      </c>
      <c r="C85" s="47">
        <f>SUM(C86)</f>
        <v>393.6</v>
      </c>
      <c r="D85" s="47">
        <f>SUM(D86)</f>
        <v>393.6</v>
      </c>
    </row>
    <row r="86" spans="1:4" ht="28.5" customHeight="1">
      <c r="A86" s="76" t="s">
        <v>230</v>
      </c>
      <c r="B86" s="77" t="s">
        <v>165</v>
      </c>
      <c r="C86" s="78">
        <f>C87</f>
        <v>393.6</v>
      </c>
      <c r="D86" s="78">
        <f>D87</f>
        <v>393.6</v>
      </c>
    </row>
    <row r="87" spans="1:4" ht="29.25" customHeight="1">
      <c r="A87" s="71" t="s">
        <v>231</v>
      </c>
      <c r="B87" s="16" t="s">
        <v>251</v>
      </c>
      <c r="C87" s="18">
        <v>393.6</v>
      </c>
      <c r="D87" s="18">
        <v>393.6</v>
      </c>
    </row>
    <row r="88" spans="1:4" ht="15.75" customHeight="1">
      <c r="A88" s="74" t="s">
        <v>232</v>
      </c>
      <c r="B88" s="17" t="s">
        <v>235</v>
      </c>
      <c r="C88" s="79">
        <f>SUM(C89)</f>
        <v>1.5</v>
      </c>
      <c r="D88" s="79">
        <f>SUM(D89)</f>
        <v>1.4</v>
      </c>
    </row>
    <row r="89" spans="1:4" ht="14.25" customHeight="1">
      <c r="A89" s="76" t="s">
        <v>233</v>
      </c>
      <c r="B89" s="77" t="s">
        <v>138</v>
      </c>
      <c r="C89" s="80">
        <f>SUM(C90+C91+C92)</f>
        <v>1.5</v>
      </c>
      <c r="D89" s="80">
        <f>SUM(D90+D91+D92)</f>
        <v>1.4</v>
      </c>
    </row>
    <row r="90" spans="1:4" ht="27.75" customHeight="1" hidden="1">
      <c r="A90" s="71" t="s">
        <v>234</v>
      </c>
      <c r="B90" s="6" t="s">
        <v>236</v>
      </c>
      <c r="C90" s="27">
        <v>0</v>
      </c>
      <c r="D90" s="27">
        <v>0</v>
      </c>
    </row>
    <row r="91" spans="1:4" ht="20.25" customHeight="1" hidden="1">
      <c r="A91" s="71" t="s">
        <v>348</v>
      </c>
      <c r="B91" s="6" t="s">
        <v>313</v>
      </c>
      <c r="C91" s="27">
        <v>0</v>
      </c>
      <c r="D91" s="27">
        <v>0</v>
      </c>
    </row>
    <row r="92" spans="1:4" ht="20.25" customHeight="1">
      <c r="A92" s="71" t="s">
        <v>409</v>
      </c>
      <c r="B92" s="6" t="s">
        <v>242</v>
      </c>
      <c r="C92" s="27">
        <v>1.5</v>
      </c>
      <c r="D92" s="27">
        <v>1.4</v>
      </c>
    </row>
    <row r="93" spans="1:4" ht="18" customHeight="1">
      <c r="A93" s="73" t="s">
        <v>237</v>
      </c>
      <c r="B93" s="26" t="s">
        <v>24</v>
      </c>
      <c r="C93" s="31">
        <f>C94</f>
        <v>84</v>
      </c>
      <c r="D93" s="31">
        <f>D94</f>
        <v>84</v>
      </c>
    </row>
    <row r="94" spans="1:4" ht="56.25" customHeight="1">
      <c r="A94" s="73" t="s">
        <v>238</v>
      </c>
      <c r="B94" s="37" t="s">
        <v>189</v>
      </c>
      <c r="C94" s="31">
        <f aca="true" t="shared" si="2" ref="C94:D96">C95</f>
        <v>84</v>
      </c>
      <c r="D94" s="31">
        <f t="shared" si="2"/>
        <v>84</v>
      </c>
    </row>
    <row r="95" spans="1:4" ht="15.75" customHeight="1">
      <c r="A95" s="74" t="s">
        <v>239</v>
      </c>
      <c r="B95" s="17" t="s">
        <v>235</v>
      </c>
      <c r="C95" s="47">
        <f t="shared" si="2"/>
        <v>84</v>
      </c>
      <c r="D95" s="47">
        <f t="shared" si="2"/>
        <v>84</v>
      </c>
    </row>
    <row r="96" spans="1:4" ht="16.5" customHeight="1">
      <c r="A96" s="76" t="s">
        <v>240</v>
      </c>
      <c r="B96" s="77" t="s">
        <v>138</v>
      </c>
      <c r="C96" s="78">
        <f t="shared" si="2"/>
        <v>84</v>
      </c>
      <c r="D96" s="78">
        <f t="shared" si="2"/>
        <v>84</v>
      </c>
    </row>
    <row r="97" spans="1:4" ht="16.5" customHeight="1">
      <c r="A97" s="71" t="s">
        <v>241</v>
      </c>
      <c r="B97" s="6" t="s">
        <v>242</v>
      </c>
      <c r="C97" s="27">
        <v>84</v>
      </c>
      <c r="D97" s="27">
        <v>84</v>
      </c>
    </row>
    <row r="98" spans="1:4" ht="27.75" customHeight="1">
      <c r="A98" s="72" t="s">
        <v>140</v>
      </c>
      <c r="B98" s="42" t="s">
        <v>35</v>
      </c>
      <c r="C98" s="41">
        <f>C99+C147+C157+C163+C191+C197+C224+C253+C238+C259</f>
        <v>119564.20000000003</v>
      </c>
      <c r="D98" s="41">
        <f>D99+D147+D157+D163+D191+D197+D224+D253+D238+D259</f>
        <v>112327.90000000001</v>
      </c>
    </row>
    <row r="99" spans="1:4" ht="14.25" customHeight="1">
      <c r="A99" s="73" t="s">
        <v>141</v>
      </c>
      <c r="B99" s="24" t="s">
        <v>30</v>
      </c>
      <c r="C99" s="28">
        <f>C100+C130+C134</f>
        <v>19861.2</v>
      </c>
      <c r="D99" s="28">
        <f>D100+D130+D134</f>
        <v>19677.7</v>
      </c>
    </row>
    <row r="100" spans="1:4" ht="52.5" customHeight="1">
      <c r="A100" s="73" t="s">
        <v>142</v>
      </c>
      <c r="B100" s="26" t="s">
        <v>203</v>
      </c>
      <c r="C100" s="4">
        <f>C101+C109+C122</f>
        <v>19853.9</v>
      </c>
      <c r="D100" s="4">
        <f>D101+D109+D122</f>
        <v>19670.5</v>
      </c>
    </row>
    <row r="101" spans="1:4" ht="56.25" customHeight="1">
      <c r="A101" s="73" t="s">
        <v>243</v>
      </c>
      <c r="B101" s="17" t="s">
        <v>186</v>
      </c>
      <c r="C101" s="31">
        <f>C102+C106</f>
        <v>1293.6</v>
      </c>
      <c r="D101" s="31">
        <f>D102+D106</f>
        <v>1203.1</v>
      </c>
    </row>
    <row r="102" spans="1:4" ht="71.25" customHeight="1">
      <c r="A102" s="74" t="s">
        <v>244</v>
      </c>
      <c r="B102" s="17" t="s">
        <v>210</v>
      </c>
      <c r="C102" s="47">
        <f>C103</f>
        <v>1275.6</v>
      </c>
      <c r="D102" s="47">
        <f>D103</f>
        <v>1185.1</v>
      </c>
    </row>
    <row r="103" spans="1:4" ht="27" customHeight="1">
      <c r="A103" s="76" t="s">
        <v>245</v>
      </c>
      <c r="B103" s="77" t="s">
        <v>171</v>
      </c>
      <c r="C103" s="78">
        <f>C104+C105</f>
        <v>1275.6</v>
      </c>
      <c r="D103" s="78">
        <f>D104+D105</f>
        <v>1185.1</v>
      </c>
    </row>
    <row r="104" spans="1:4" ht="26.25" customHeight="1">
      <c r="A104" s="71" t="s">
        <v>246</v>
      </c>
      <c r="B104" s="6" t="s">
        <v>213</v>
      </c>
      <c r="C104" s="18">
        <v>982.4</v>
      </c>
      <c r="D104" s="21">
        <v>982.4</v>
      </c>
    </row>
    <row r="105" spans="1:4" ht="42.75" customHeight="1">
      <c r="A105" s="71" t="s">
        <v>247</v>
      </c>
      <c r="B105" s="6" t="s">
        <v>214</v>
      </c>
      <c r="C105" s="18">
        <v>293.2</v>
      </c>
      <c r="D105" s="21">
        <v>202.7</v>
      </c>
    </row>
    <row r="106" spans="1:4" ht="30.75" customHeight="1">
      <c r="A106" s="74" t="s">
        <v>248</v>
      </c>
      <c r="B106" s="17" t="s">
        <v>218</v>
      </c>
      <c r="C106" s="47">
        <f>SUM(C107)</f>
        <v>18</v>
      </c>
      <c r="D106" s="47">
        <f>SUM(D107)</f>
        <v>18</v>
      </c>
    </row>
    <row r="107" spans="1:4" ht="29.25" customHeight="1">
      <c r="A107" s="76" t="s">
        <v>249</v>
      </c>
      <c r="B107" s="77" t="s">
        <v>165</v>
      </c>
      <c r="C107" s="78">
        <f>C108</f>
        <v>18</v>
      </c>
      <c r="D107" s="78">
        <f>D108</f>
        <v>18</v>
      </c>
    </row>
    <row r="108" spans="1:4" ht="30" customHeight="1">
      <c r="A108" s="71" t="s">
        <v>250</v>
      </c>
      <c r="B108" s="16" t="s">
        <v>251</v>
      </c>
      <c r="C108" s="18">
        <v>18</v>
      </c>
      <c r="D108" s="18">
        <v>18</v>
      </c>
    </row>
    <row r="109" spans="1:4" ht="42" customHeight="1">
      <c r="A109" s="73" t="s">
        <v>252</v>
      </c>
      <c r="B109" s="37" t="s">
        <v>187</v>
      </c>
      <c r="C109" s="31">
        <f>C110+C114+C118</f>
        <v>14971.6</v>
      </c>
      <c r="D109" s="31">
        <f>D110+D114+D118</f>
        <v>14898.099999999999</v>
      </c>
    </row>
    <row r="110" spans="1:4" ht="71.25" customHeight="1">
      <c r="A110" s="74" t="s">
        <v>253</v>
      </c>
      <c r="B110" s="17" t="s">
        <v>210</v>
      </c>
      <c r="C110" s="47">
        <f>C111</f>
        <v>12637</v>
      </c>
      <c r="D110" s="47">
        <f>D111</f>
        <v>12592.5</v>
      </c>
    </row>
    <row r="111" spans="1:4" ht="27.75" customHeight="1">
      <c r="A111" s="76" t="s">
        <v>254</v>
      </c>
      <c r="B111" s="77" t="s">
        <v>171</v>
      </c>
      <c r="C111" s="78">
        <f>C112+C113</f>
        <v>12637</v>
      </c>
      <c r="D111" s="78">
        <f>D112+D113</f>
        <v>12592.5</v>
      </c>
    </row>
    <row r="112" spans="1:4" ht="25.5" customHeight="1">
      <c r="A112" s="71" t="s">
        <v>255</v>
      </c>
      <c r="B112" s="6" t="s">
        <v>213</v>
      </c>
      <c r="C112" s="18">
        <v>9705.9</v>
      </c>
      <c r="D112" s="18">
        <v>9704</v>
      </c>
    </row>
    <row r="113" spans="1:4" ht="42.75" customHeight="1">
      <c r="A113" s="71" t="s">
        <v>256</v>
      </c>
      <c r="B113" s="6" t="s">
        <v>214</v>
      </c>
      <c r="C113" s="18">
        <v>2931.1</v>
      </c>
      <c r="D113" s="18">
        <v>2888.5</v>
      </c>
    </row>
    <row r="114" spans="1:4" ht="25.5" customHeight="1">
      <c r="A114" s="74" t="s">
        <v>257</v>
      </c>
      <c r="B114" s="17" t="s">
        <v>218</v>
      </c>
      <c r="C114" s="47">
        <f>SUM(C115)</f>
        <v>2330.4</v>
      </c>
      <c r="D114" s="47">
        <f>SUM(D115)</f>
        <v>2302.8</v>
      </c>
    </row>
    <row r="115" spans="1:4" ht="30" customHeight="1">
      <c r="A115" s="76" t="s">
        <v>258</v>
      </c>
      <c r="B115" s="77" t="s">
        <v>165</v>
      </c>
      <c r="C115" s="78">
        <f>C116</f>
        <v>2330.4</v>
      </c>
      <c r="D115" s="78">
        <f>D116</f>
        <v>2302.8</v>
      </c>
    </row>
    <row r="116" spans="1:4" ht="28.5" customHeight="1">
      <c r="A116" s="71" t="s">
        <v>259</v>
      </c>
      <c r="B116" s="16" t="s">
        <v>251</v>
      </c>
      <c r="C116" s="18">
        <v>2330.4</v>
      </c>
      <c r="D116" s="21">
        <v>2302.8</v>
      </c>
    </row>
    <row r="117" spans="1:4" ht="15.75" customHeight="1">
      <c r="A117" s="74" t="s">
        <v>260</v>
      </c>
      <c r="B117" s="17" t="s">
        <v>235</v>
      </c>
      <c r="C117" s="47">
        <f>C118</f>
        <v>4.2</v>
      </c>
      <c r="D117" s="47">
        <f>D118</f>
        <v>2.8000000000000003</v>
      </c>
    </row>
    <row r="118" spans="1:4" ht="17.25" customHeight="1">
      <c r="A118" s="74" t="s">
        <v>261</v>
      </c>
      <c r="B118" s="77" t="s">
        <v>138</v>
      </c>
      <c r="C118" s="47">
        <f>SUM(C119+C120+C121)</f>
        <v>4.2</v>
      </c>
      <c r="D118" s="47">
        <f>SUM(D119+D120+D121)</f>
        <v>2.8000000000000003</v>
      </c>
    </row>
    <row r="119" spans="1:4" ht="27.75" customHeight="1">
      <c r="A119" s="76" t="s">
        <v>262</v>
      </c>
      <c r="B119" s="6" t="s">
        <v>236</v>
      </c>
      <c r="C119" s="78">
        <v>2.2</v>
      </c>
      <c r="D119" s="54">
        <v>2.2</v>
      </c>
    </row>
    <row r="120" spans="1:4" ht="16.5" customHeight="1" hidden="1">
      <c r="A120" s="76" t="s">
        <v>349</v>
      </c>
      <c r="B120" s="6" t="s">
        <v>313</v>
      </c>
      <c r="C120" s="78">
        <v>0</v>
      </c>
      <c r="D120" s="54">
        <v>0</v>
      </c>
    </row>
    <row r="121" spans="1:4" ht="16.5" customHeight="1">
      <c r="A121" s="76" t="s">
        <v>410</v>
      </c>
      <c r="B121" s="6" t="s">
        <v>242</v>
      </c>
      <c r="C121" s="78">
        <v>2</v>
      </c>
      <c r="D121" s="54">
        <v>0.6</v>
      </c>
    </row>
    <row r="122" spans="1:4" ht="54">
      <c r="A122" s="73" t="s">
        <v>264</v>
      </c>
      <c r="B122" s="37" t="s">
        <v>272</v>
      </c>
      <c r="C122" s="34">
        <f>C123+C127</f>
        <v>3588.7</v>
      </c>
      <c r="D122" s="34">
        <f>D123+D127</f>
        <v>3569.2999999999997</v>
      </c>
    </row>
    <row r="123" spans="1:4" ht="67.5">
      <c r="A123" s="73" t="s">
        <v>265</v>
      </c>
      <c r="B123" s="17" t="s">
        <v>210</v>
      </c>
      <c r="C123" s="34">
        <f>C124</f>
        <v>3325.5</v>
      </c>
      <c r="D123" s="34">
        <f>D124</f>
        <v>3306.1</v>
      </c>
    </row>
    <row r="124" spans="1:4" ht="25.5">
      <c r="A124" s="76" t="s">
        <v>266</v>
      </c>
      <c r="B124" s="77" t="s">
        <v>171</v>
      </c>
      <c r="C124" s="83">
        <f>C125+C126</f>
        <v>3325.5</v>
      </c>
      <c r="D124" s="83">
        <f>D125+D126</f>
        <v>3306.1</v>
      </c>
    </row>
    <row r="125" spans="1:4" ht="25.5">
      <c r="A125" s="71" t="s">
        <v>267</v>
      </c>
      <c r="B125" s="6" t="s">
        <v>213</v>
      </c>
      <c r="C125" s="22">
        <v>2554.2</v>
      </c>
      <c r="D125" s="22">
        <v>2554.2</v>
      </c>
    </row>
    <row r="126" spans="1:4" ht="45.75" customHeight="1">
      <c r="A126" s="71" t="s">
        <v>268</v>
      </c>
      <c r="B126" s="6" t="s">
        <v>214</v>
      </c>
      <c r="C126" s="22">
        <v>771.3</v>
      </c>
      <c r="D126" s="12">
        <v>751.9</v>
      </c>
    </row>
    <row r="127" spans="1:4" ht="28.5" customHeight="1">
      <c r="A127" s="73" t="s">
        <v>269</v>
      </c>
      <c r="B127" s="17" t="s">
        <v>218</v>
      </c>
      <c r="C127" s="31">
        <f>C128</f>
        <v>263.2</v>
      </c>
      <c r="D127" s="31">
        <f>D128</f>
        <v>263.2</v>
      </c>
    </row>
    <row r="128" spans="1:4" ht="28.5" customHeight="1">
      <c r="A128" s="76" t="s">
        <v>270</v>
      </c>
      <c r="B128" s="77" t="s">
        <v>165</v>
      </c>
      <c r="C128" s="83">
        <f>SUM(C129)</f>
        <v>263.2</v>
      </c>
      <c r="D128" s="83">
        <f>SUM(D129)</f>
        <v>263.2</v>
      </c>
    </row>
    <row r="129" spans="1:4" ht="25.5">
      <c r="A129" s="71" t="s">
        <v>271</v>
      </c>
      <c r="B129" s="16" t="s">
        <v>251</v>
      </c>
      <c r="C129" s="22">
        <v>263.2</v>
      </c>
      <c r="D129" s="12">
        <v>263.2</v>
      </c>
    </row>
    <row r="130" spans="1:4" ht="14.25" customHeight="1">
      <c r="A130" s="73" t="s">
        <v>166</v>
      </c>
      <c r="B130" s="81" t="s">
        <v>167</v>
      </c>
      <c r="C130" s="31">
        <f aca="true" t="shared" si="3" ref="C130:D132">SUM(C131)</f>
        <v>0.1</v>
      </c>
      <c r="D130" s="31">
        <f t="shared" si="3"/>
        <v>0</v>
      </c>
    </row>
    <row r="131" spans="1:4" ht="30.75" customHeight="1">
      <c r="A131" s="73" t="s">
        <v>273</v>
      </c>
      <c r="B131" s="30" t="s">
        <v>188</v>
      </c>
      <c r="C131" s="31">
        <f t="shared" si="3"/>
        <v>0.1</v>
      </c>
      <c r="D131" s="31">
        <f t="shared" si="3"/>
        <v>0</v>
      </c>
    </row>
    <row r="132" spans="1:4" ht="19.5" customHeight="1">
      <c r="A132" s="74" t="s">
        <v>274</v>
      </c>
      <c r="B132" s="17" t="s">
        <v>235</v>
      </c>
      <c r="C132" s="47">
        <f t="shared" si="3"/>
        <v>0.1</v>
      </c>
      <c r="D132" s="47">
        <f t="shared" si="3"/>
        <v>0</v>
      </c>
    </row>
    <row r="133" spans="1:4" ht="13.5" customHeight="1">
      <c r="A133" s="71" t="s">
        <v>429</v>
      </c>
      <c r="B133" s="20" t="s">
        <v>168</v>
      </c>
      <c r="C133" s="29">
        <v>0.1</v>
      </c>
      <c r="D133" s="29">
        <v>0</v>
      </c>
    </row>
    <row r="134" spans="1:4" ht="14.25" customHeight="1">
      <c r="A134" s="73" t="s">
        <v>143</v>
      </c>
      <c r="B134" s="81" t="s">
        <v>24</v>
      </c>
      <c r="C134" s="31">
        <f>C135+C139+C143</f>
        <v>7.2</v>
      </c>
      <c r="D134" s="31">
        <f>D135+D139+D143</f>
        <v>7.2</v>
      </c>
    </row>
    <row r="135" spans="1:4" ht="54" customHeight="1">
      <c r="A135" s="73" t="s">
        <v>856</v>
      </c>
      <c r="B135" s="37" t="s">
        <v>263</v>
      </c>
      <c r="C135" s="31">
        <f>C136</f>
        <v>7.2</v>
      </c>
      <c r="D135" s="31">
        <f>D136</f>
        <v>7.2</v>
      </c>
    </row>
    <row r="136" spans="1:4" ht="27" customHeight="1">
      <c r="A136" s="74" t="s">
        <v>857</v>
      </c>
      <c r="B136" s="17" t="s">
        <v>218</v>
      </c>
      <c r="C136" s="47">
        <f>SUM(C137)</f>
        <v>7.2</v>
      </c>
      <c r="D136" s="47">
        <f>SUM(D137)</f>
        <v>7.2</v>
      </c>
    </row>
    <row r="137" spans="1:4" ht="29.25" customHeight="1">
      <c r="A137" s="76" t="s">
        <v>858</v>
      </c>
      <c r="B137" s="77" t="s">
        <v>165</v>
      </c>
      <c r="C137" s="78">
        <f>SUM(C138)</f>
        <v>7.2</v>
      </c>
      <c r="D137" s="78">
        <f>SUM(D138)</f>
        <v>7.2</v>
      </c>
    </row>
    <row r="138" spans="1:4" ht="27.75" customHeight="1">
      <c r="A138" s="71" t="s">
        <v>859</v>
      </c>
      <c r="B138" s="16" t="s">
        <v>251</v>
      </c>
      <c r="C138" s="29">
        <v>7.2</v>
      </c>
      <c r="D138" s="29">
        <v>7.2</v>
      </c>
    </row>
    <row r="139" spans="1:4" ht="42" customHeight="1" hidden="1">
      <c r="A139" s="73" t="s">
        <v>275</v>
      </c>
      <c r="B139" s="30" t="s">
        <v>36</v>
      </c>
      <c r="C139" s="31">
        <f aca="true" t="shared" si="4" ref="C139:D141">C140</f>
        <v>0</v>
      </c>
      <c r="D139" s="31">
        <f t="shared" si="4"/>
        <v>0</v>
      </c>
    </row>
    <row r="140" spans="1:4" ht="27" customHeight="1" hidden="1">
      <c r="A140" s="74" t="s">
        <v>276</v>
      </c>
      <c r="B140" s="17" t="s">
        <v>218</v>
      </c>
      <c r="C140" s="47">
        <f t="shared" si="4"/>
        <v>0</v>
      </c>
      <c r="D140" s="47">
        <f t="shared" si="4"/>
        <v>0</v>
      </c>
    </row>
    <row r="141" spans="1:4" ht="29.25" customHeight="1" hidden="1">
      <c r="A141" s="76" t="s">
        <v>277</v>
      </c>
      <c r="B141" s="77" t="s">
        <v>165</v>
      </c>
      <c r="C141" s="82">
        <f t="shared" si="4"/>
        <v>0</v>
      </c>
      <c r="D141" s="82">
        <f t="shared" si="4"/>
        <v>0</v>
      </c>
    </row>
    <row r="142" spans="1:4" ht="27.75" customHeight="1" hidden="1">
      <c r="A142" s="71" t="s">
        <v>278</v>
      </c>
      <c r="B142" s="16" t="s">
        <v>251</v>
      </c>
      <c r="C142" s="29">
        <v>0</v>
      </c>
      <c r="D142" s="12">
        <v>0</v>
      </c>
    </row>
    <row r="143" spans="1:4" ht="26.25" customHeight="1" hidden="1">
      <c r="A143" s="73" t="s">
        <v>279</v>
      </c>
      <c r="B143" s="17" t="s">
        <v>44</v>
      </c>
      <c r="C143" s="31">
        <f aca="true" t="shared" si="5" ref="C143:D145">SUM(C144)</f>
        <v>0</v>
      </c>
      <c r="D143" s="31">
        <f t="shared" si="5"/>
        <v>0</v>
      </c>
    </row>
    <row r="144" spans="1:4" ht="28.5" customHeight="1" hidden="1">
      <c r="A144" s="73" t="s">
        <v>280</v>
      </c>
      <c r="B144" s="17" t="s">
        <v>218</v>
      </c>
      <c r="C144" s="31">
        <f t="shared" si="5"/>
        <v>0</v>
      </c>
      <c r="D144" s="31">
        <f t="shared" si="5"/>
        <v>0</v>
      </c>
    </row>
    <row r="145" spans="1:4" ht="30" customHeight="1" hidden="1">
      <c r="A145" s="76" t="s">
        <v>281</v>
      </c>
      <c r="B145" s="77" t="s">
        <v>165</v>
      </c>
      <c r="C145" s="78">
        <f t="shared" si="5"/>
        <v>0</v>
      </c>
      <c r="D145" s="78">
        <f t="shared" si="5"/>
        <v>0</v>
      </c>
    </row>
    <row r="146" spans="1:4" ht="28.5" customHeight="1" hidden="1">
      <c r="A146" s="71" t="s">
        <v>282</v>
      </c>
      <c r="B146" s="16" t="s">
        <v>251</v>
      </c>
      <c r="C146" s="18">
        <v>0</v>
      </c>
      <c r="D146" s="21">
        <v>0</v>
      </c>
    </row>
    <row r="147" spans="1:4" ht="26.25" customHeight="1">
      <c r="A147" s="73" t="s">
        <v>0</v>
      </c>
      <c r="B147" s="75" t="s">
        <v>25</v>
      </c>
      <c r="C147" s="31">
        <f>C148</f>
        <v>185.7</v>
      </c>
      <c r="D147" s="31">
        <f>D148</f>
        <v>185.7</v>
      </c>
    </row>
    <row r="148" spans="1:4" ht="39.75" customHeight="1">
      <c r="A148" s="73" t="s">
        <v>1</v>
      </c>
      <c r="B148" s="75" t="s">
        <v>2</v>
      </c>
      <c r="C148" s="31">
        <f>C149+C153</f>
        <v>185.7</v>
      </c>
      <c r="D148" s="31">
        <f>D149+D153</f>
        <v>185.7</v>
      </c>
    </row>
    <row r="149" spans="1:4" ht="98.25" customHeight="1">
      <c r="A149" s="73" t="s">
        <v>283</v>
      </c>
      <c r="B149" s="37" t="s">
        <v>194</v>
      </c>
      <c r="C149" s="31">
        <f>C150</f>
        <v>115.7</v>
      </c>
      <c r="D149" s="31">
        <f>D150</f>
        <v>115.7</v>
      </c>
    </row>
    <row r="150" spans="1:4" ht="27.75" customHeight="1">
      <c r="A150" s="73" t="s">
        <v>284</v>
      </c>
      <c r="B150" s="17" t="s">
        <v>218</v>
      </c>
      <c r="C150" s="31">
        <f>C151</f>
        <v>115.7</v>
      </c>
      <c r="D150" s="31">
        <f>D151</f>
        <v>115.7</v>
      </c>
    </row>
    <row r="151" spans="1:4" ht="30" customHeight="1">
      <c r="A151" s="76" t="s">
        <v>285</v>
      </c>
      <c r="B151" s="77" t="s">
        <v>165</v>
      </c>
      <c r="C151" s="78">
        <f>SUM(C152)</f>
        <v>115.7</v>
      </c>
      <c r="D151" s="78">
        <f>SUM(D152)</f>
        <v>115.7</v>
      </c>
    </row>
    <row r="152" spans="1:4" ht="30" customHeight="1">
      <c r="A152" s="71" t="s">
        <v>286</v>
      </c>
      <c r="B152" s="16" t="s">
        <v>251</v>
      </c>
      <c r="C152" s="18">
        <v>115.7</v>
      </c>
      <c r="D152" s="21">
        <v>115.7</v>
      </c>
    </row>
    <row r="153" spans="1:4" ht="67.5" customHeight="1">
      <c r="A153" s="73" t="s">
        <v>287</v>
      </c>
      <c r="B153" s="37" t="s">
        <v>3</v>
      </c>
      <c r="C153" s="31">
        <f aca="true" t="shared" si="6" ref="C153:D155">C154</f>
        <v>70</v>
      </c>
      <c r="D153" s="31">
        <f t="shared" si="6"/>
        <v>70</v>
      </c>
    </row>
    <row r="154" spans="1:4" ht="26.25" customHeight="1">
      <c r="A154" s="73" t="s">
        <v>288</v>
      </c>
      <c r="B154" s="17" t="s">
        <v>218</v>
      </c>
      <c r="C154" s="31">
        <f t="shared" si="6"/>
        <v>70</v>
      </c>
      <c r="D154" s="31">
        <f t="shared" si="6"/>
        <v>70</v>
      </c>
    </row>
    <row r="155" spans="1:4" ht="29.25" customHeight="1">
      <c r="A155" s="76" t="s">
        <v>289</v>
      </c>
      <c r="B155" s="77" t="s">
        <v>165</v>
      </c>
      <c r="C155" s="78">
        <f t="shared" si="6"/>
        <v>70</v>
      </c>
      <c r="D155" s="78">
        <f t="shared" si="6"/>
        <v>70</v>
      </c>
    </row>
    <row r="156" spans="1:4" ht="29.25" customHeight="1">
      <c r="A156" s="71" t="s">
        <v>290</v>
      </c>
      <c r="B156" s="16" t="s">
        <v>251</v>
      </c>
      <c r="C156" s="18">
        <v>70</v>
      </c>
      <c r="D156" s="21">
        <v>70</v>
      </c>
    </row>
    <row r="157" spans="1:4" ht="12.75">
      <c r="A157" s="73" t="s">
        <v>107</v>
      </c>
      <c r="B157" s="15" t="s">
        <v>43</v>
      </c>
      <c r="C157" s="31">
        <f>C158</f>
        <v>1331.7</v>
      </c>
      <c r="D157" s="31">
        <f>D158</f>
        <v>1331.7</v>
      </c>
    </row>
    <row r="158" spans="1:4" ht="12.75">
      <c r="A158" s="73" t="s">
        <v>108</v>
      </c>
      <c r="B158" s="15" t="s">
        <v>77</v>
      </c>
      <c r="C158" s="31">
        <f aca="true" t="shared" si="7" ref="C158:D161">C159</f>
        <v>1331.7</v>
      </c>
      <c r="D158" s="31">
        <f t="shared" si="7"/>
        <v>1331.7</v>
      </c>
    </row>
    <row r="159" spans="1:4" ht="112.5" customHeight="1">
      <c r="A159" s="73" t="s">
        <v>291</v>
      </c>
      <c r="B159" s="37" t="s">
        <v>195</v>
      </c>
      <c r="C159" s="31">
        <f t="shared" si="7"/>
        <v>1331.7</v>
      </c>
      <c r="D159" s="31">
        <f t="shared" si="7"/>
        <v>1331.7</v>
      </c>
    </row>
    <row r="160" spans="1:4" ht="30" customHeight="1">
      <c r="A160" s="73" t="s">
        <v>292</v>
      </c>
      <c r="B160" s="17" t="s">
        <v>218</v>
      </c>
      <c r="C160" s="31">
        <f>C161</f>
        <v>1331.7</v>
      </c>
      <c r="D160" s="31">
        <f>D161</f>
        <v>1331.7</v>
      </c>
    </row>
    <row r="161" spans="1:4" ht="28.5" customHeight="1">
      <c r="A161" s="76" t="s">
        <v>293</v>
      </c>
      <c r="B161" s="77" t="s">
        <v>165</v>
      </c>
      <c r="C161" s="78">
        <f t="shared" si="7"/>
        <v>1331.7</v>
      </c>
      <c r="D161" s="78">
        <f t="shared" si="7"/>
        <v>1331.7</v>
      </c>
    </row>
    <row r="162" spans="1:4" ht="25.5">
      <c r="A162" s="71" t="s">
        <v>294</v>
      </c>
      <c r="B162" s="16" t="s">
        <v>251</v>
      </c>
      <c r="C162" s="18">
        <v>1331.7</v>
      </c>
      <c r="D162" s="21">
        <v>1331.7</v>
      </c>
    </row>
    <row r="163" spans="1:4" ht="19.5" customHeight="1">
      <c r="A163" s="73" t="s">
        <v>109</v>
      </c>
      <c r="B163" s="15" t="s">
        <v>26</v>
      </c>
      <c r="C163" s="31">
        <f>C164</f>
        <v>69124.40000000001</v>
      </c>
      <c r="D163" s="31">
        <f>D164</f>
        <v>62273.2</v>
      </c>
    </row>
    <row r="164" spans="1:4" ht="15" customHeight="1">
      <c r="A164" s="73" t="s">
        <v>110</v>
      </c>
      <c r="B164" s="15" t="s">
        <v>37</v>
      </c>
      <c r="C164" s="31">
        <f>C165+C169+C173+C180</f>
        <v>69124.40000000001</v>
      </c>
      <c r="D164" s="31">
        <f>D165+D169+D173+D180</f>
        <v>62273.2</v>
      </c>
    </row>
    <row r="165" spans="1:4" ht="27">
      <c r="A165" s="73" t="s">
        <v>295</v>
      </c>
      <c r="B165" s="37" t="s">
        <v>111</v>
      </c>
      <c r="C165" s="31">
        <f aca="true" t="shared" si="8" ref="C165:D167">C166</f>
        <v>27092.3</v>
      </c>
      <c r="D165" s="31">
        <f t="shared" si="8"/>
        <v>25670.3</v>
      </c>
    </row>
    <row r="166" spans="1:4" ht="26.25" customHeight="1">
      <c r="A166" s="73" t="s">
        <v>296</v>
      </c>
      <c r="B166" s="17" t="s">
        <v>218</v>
      </c>
      <c r="C166" s="31">
        <f t="shared" si="8"/>
        <v>27092.3</v>
      </c>
      <c r="D166" s="31">
        <f t="shared" si="8"/>
        <v>25670.3</v>
      </c>
    </row>
    <row r="167" spans="1:4" ht="30.75" customHeight="1">
      <c r="A167" s="76" t="s">
        <v>297</v>
      </c>
      <c r="B167" s="77" t="s">
        <v>165</v>
      </c>
      <c r="C167" s="78">
        <f t="shared" si="8"/>
        <v>27092.3</v>
      </c>
      <c r="D167" s="78">
        <f t="shared" si="8"/>
        <v>25670.3</v>
      </c>
    </row>
    <row r="168" spans="1:4" ht="30.75" customHeight="1">
      <c r="A168" s="71" t="s">
        <v>298</v>
      </c>
      <c r="B168" s="16" t="s">
        <v>251</v>
      </c>
      <c r="C168" s="29">
        <v>27092.3</v>
      </c>
      <c r="D168" s="12">
        <v>25670.3</v>
      </c>
    </row>
    <row r="169" spans="1:4" ht="38.25" customHeight="1">
      <c r="A169" s="73" t="s">
        <v>299</v>
      </c>
      <c r="B169" s="37" t="s">
        <v>173</v>
      </c>
      <c r="C169" s="31">
        <f aca="true" t="shared" si="9" ref="C169:D171">C170</f>
        <v>119.3</v>
      </c>
      <c r="D169" s="31">
        <f t="shared" si="9"/>
        <v>119.3</v>
      </c>
    </row>
    <row r="170" spans="1:4" ht="27" customHeight="1">
      <c r="A170" s="73" t="s">
        <v>300</v>
      </c>
      <c r="B170" s="17" t="s">
        <v>218</v>
      </c>
      <c r="C170" s="31">
        <f t="shared" si="9"/>
        <v>119.3</v>
      </c>
      <c r="D170" s="31">
        <f t="shared" si="9"/>
        <v>119.3</v>
      </c>
    </row>
    <row r="171" spans="1:4" ht="26.25" customHeight="1">
      <c r="A171" s="76" t="s">
        <v>301</v>
      </c>
      <c r="B171" s="77" t="s">
        <v>165</v>
      </c>
      <c r="C171" s="78">
        <f t="shared" si="9"/>
        <v>119.3</v>
      </c>
      <c r="D171" s="78">
        <f t="shared" si="9"/>
        <v>119.3</v>
      </c>
    </row>
    <row r="172" spans="1:4" ht="26.25" customHeight="1">
      <c r="A172" s="71" t="s">
        <v>302</v>
      </c>
      <c r="B172" s="16" t="s">
        <v>251</v>
      </c>
      <c r="C172" s="29">
        <v>119.3</v>
      </c>
      <c r="D172" s="12">
        <v>119.3</v>
      </c>
    </row>
    <row r="173" spans="1:4" ht="20.25" customHeight="1">
      <c r="A173" s="73" t="s">
        <v>303</v>
      </c>
      <c r="B173" s="37" t="s">
        <v>38</v>
      </c>
      <c r="C173" s="31">
        <f>C174+C177</f>
        <v>32184.2</v>
      </c>
      <c r="D173" s="31">
        <f>D174+D177</f>
        <v>27006.8</v>
      </c>
    </row>
    <row r="174" spans="1:4" ht="26.25" customHeight="1">
      <c r="A174" s="73" t="s">
        <v>304</v>
      </c>
      <c r="B174" s="17" t="s">
        <v>218</v>
      </c>
      <c r="C174" s="31">
        <f>C175</f>
        <v>29157.4</v>
      </c>
      <c r="D174" s="31">
        <f>D175</f>
        <v>23980.1</v>
      </c>
    </row>
    <row r="175" spans="1:4" ht="31.5" customHeight="1">
      <c r="A175" s="76" t="s">
        <v>305</v>
      </c>
      <c r="B175" s="77" t="s">
        <v>165</v>
      </c>
      <c r="C175" s="78">
        <f>C176</f>
        <v>29157.4</v>
      </c>
      <c r="D175" s="78">
        <f>D176</f>
        <v>23980.1</v>
      </c>
    </row>
    <row r="176" spans="1:4" ht="31.5" customHeight="1">
      <c r="A176" s="71" t="s">
        <v>306</v>
      </c>
      <c r="B176" s="16" t="s">
        <v>251</v>
      </c>
      <c r="C176" s="29">
        <v>29157.4</v>
      </c>
      <c r="D176" s="12">
        <v>23980.1</v>
      </c>
    </row>
    <row r="177" spans="1:4" ht="18" customHeight="1">
      <c r="A177" s="73" t="s">
        <v>307</v>
      </c>
      <c r="B177" s="17" t="s">
        <v>235</v>
      </c>
      <c r="C177" s="31">
        <f>C178</f>
        <v>3026.8</v>
      </c>
      <c r="D177" s="31">
        <f>D178</f>
        <v>3026.7</v>
      </c>
    </row>
    <row r="178" spans="1:4" ht="15.75" customHeight="1">
      <c r="A178" s="76" t="s">
        <v>308</v>
      </c>
      <c r="B178" s="77" t="s">
        <v>138</v>
      </c>
      <c r="C178" s="78">
        <f>SUM(C179)</f>
        <v>3026.8</v>
      </c>
      <c r="D178" s="78">
        <f>SUM(D179)</f>
        <v>3026.7</v>
      </c>
    </row>
    <row r="179" spans="1:4" ht="15.75" customHeight="1">
      <c r="A179" s="71" t="s">
        <v>860</v>
      </c>
      <c r="B179" s="11" t="s">
        <v>242</v>
      </c>
      <c r="C179" s="29">
        <v>3026.8</v>
      </c>
      <c r="D179" s="12">
        <v>3026.7</v>
      </c>
    </row>
    <row r="180" spans="1:5" ht="27.75" customHeight="1">
      <c r="A180" s="84" t="s">
        <v>309</v>
      </c>
      <c r="B180" s="17" t="s">
        <v>196</v>
      </c>
      <c r="C180" s="31">
        <f aca="true" t="shared" si="10" ref="C180:D182">C181</f>
        <v>9728.6</v>
      </c>
      <c r="D180" s="31">
        <f t="shared" si="10"/>
        <v>9476.8</v>
      </c>
      <c r="E180" s="44"/>
    </row>
    <row r="181" spans="1:4" ht="26.25" customHeight="1">
      <c r="A181" s="73" t="s">
        <v>310</v>
      </c>
      <c r="B181" s="17" t="s">
        <v>218</v>
      </c>
      <c r="C181" s="31">
        <f t="shared" si="10"/>
        <v>9728.6</v>
      </c>
      <c r="D181" s="31">
        <f t="shared" si="10"/>
        <v>9476.8</v>
      </c>
    </row>
    <row r="182" spans="1:4" ht="30.75" customHeight="1">
      <c r="A182" s="76" t="s">
        <v>311</v>
      </c>
      <c r="B182" s="77" t="s">
        <v>165</v>
      </c>
      <c r="C182" s="78">
        <f t="shared" si="10"/>
        <v>9728.6</v>
      </c>
      <c r="D182" s="78">
        <f t="shared" si="10"/>
        <v>9476.8</v>
      </c>
    </row>
    <row r="183" spans="1:4" ht="30.75" customHeight="1">
      <c r="A183" s="71" t="s">
        <v>312</v>
      </c>
      <c r="B183" s="16" t="s">
        <v>251</v>
      </c>
      <c r="C183" s="29">
        <v>9728.6</v>
      </c>
      <c r="D183" s="12">
        <v>9476.8</v>
      </c>
    </row>
    <row r="184" spans="1:4" ht="54" hidden="1">
      <c r="A184" s="73" t="s">
        <v>112</v>
      </c>
      <c r="B184" s="37" t="s">
        <v>169</v>
      </c>
      <c r="C184" s="31">
        <f aca="true" t="shared" si="11" ref="C184:D186">C185</f>
        <v>0</v>
      </c>
      <c r="D184" s="31">
        <f t="shared" si="11"/>
        <v>0</v>
      </c>
    </row>
    <row r="185" spans="1:4" ht="27" hidden="1">
      <c r="A185" s="73" t="s">
        <v>113</v>
      </c>
      <c r="B185" s="37" t="s">
        <v>136</v>
      </c>
      <c r="C185" s="31">
        <f>C186+C188</f>
        <v>0</v>
      </c>
      <c r="D185" s="31">
        <f>D186+D188</f>
        <v>0</v>
      </c>
    </row>
    <row r="186" spans="1:4" ht="12.75" hidden="1">
      <c r="A186" s="76" t="s">
        <v>114</v>
      </c>
      <c r="B186" s="35" t="s">
        <v>19</v>
      </c>
      <c r="C186" s="78">
        <f t="shared" si="11"/>
        <v>0</v>
      </c>
      <c r="D186" s="78">
        <f t="shared" si="11"/>
        <v>0</v>
      </c>
    </row>
    <row r="187" spans="1:4" ht="12.75" hidden="1">
      <c r="A187" s="71" t="s">
        <v>115</v>
      </c>
      <c r="B187" s="36" t="s">
        <v>20</v>
      </c>
      <c r="C187" s="29">
        <v>0</v>
      </c>
      <c r="D187" s="12">
        <v>0</v>
      </c>
    </row>
    <row r="188" spans="1:4" ht="12.75" hidden="1">
      <c r="A188" s="76" t="s">
        <v>116</v>
      </c>
      <c r="B188" s="35" t="s">
        <v>21</v>
      </c>
      <c r="C188" s="78">
        <f>SUM(C189+C190)</f>
        <v>0</v>
      </c>
      <c r="D188" s="78">
        <f>SUM(D189+D190)</f>
        <v>0</v>
      </c>
    </row>
    <row r="189" spans="1:4" ht="12.75" hidden="1">
      <c r="A189" s="71" t="s">
        <v>117</v>
      </c>
      <c r="B189" s="36" t="s">
        <v>22</v>
      </c>
      <c r="C189" s="29">
        <v>0</v>
      </c>
      <c r="D189" s="12">
        <v>0</v>
      </c>
    </row>
    <row r="190" spans="1:4" ht="12.75" hidden="1">
      <c r="A190" s="71" t="s">
        <v>118</v>
      </c>
      <c r="B190" s="36" t="s">
        <v>23</v>
      </c>
      <c r="C190" s="29">
        <v>0</v>
      </c>
      <c r="D190" s="12">
        <v>0</v>
      </c>
    </row>
    <row r="191" spans="1:4" ht="15.75" customHeight="1">
      <c r="A191" s="73" t="s">
        <v>385</v>
      </c>
      <c r="B191" s="15" t="s">
        <v>386</v>
      </c>
      <c r="C191" s="31">
        <f>C193</f>
        <v>494.1</v>
      </c>
      <c r="D191" s="31">
        <f>D193</f>
        <v>494.1</v>
      </c>
    </row>
    <row r="192" spans="1:4" ht="26.25" customHeight="1">
      <c r="A192" s="73" t="s">
        <v>387</v>
      </c>
      <c r="B192" s="15" t="s">
        <v>388</v>
      </c>
      <c r="C192" s="31">
        <f aca="true" t="shared" si="12" ref="C192:D195">SUM(C193)</f>
        <v>494.1</v>
      </c>
      <c r="D192" s="31">
        <f t="shared" si="12"/>
        <v>494.1</v>
      </c>
    </row>
    <row r="193" spans="1:4" ht="58.5" customHeight="1">
      <c r="A193" s="73" t="s">
        <v>389</v>
      </c>
      <c r="B193" s="37" t="s">
        <v>393</v>
      </c>
      <c r="C193" s="31">
        <f t="shared" si="12"/>
        <v>494.1</v>
      </c>
      <c r="D193" s="31">
        <f t="shared" si="12"/>
        <v>494.1</v>
      </c>
    </row>
    <row r="194" spans="1:4" ht="26.25" customHeight="1">
      <c r="A194" s="73" t="s">
        <v>390</v>
      </c>
      <c r="B194" s="17" t="s">
        <v>218</v>
      </c>
      <c r="C194" s="31">
        <f t="shared" si="12"/>
        <v>494.1</v>
      </c>
      <c r="D194" s="31">
        <f t="shared" si="12"/>
        <v>494.1</v>
      </c>
    </row>
    <row r="195" spans="1:4" ht="30.75" customHeight="1">
      <c r="A195" s="76" t="s">
        <v>391</v>
      </c>
      <c r="B195" s="77" t="s">
        <v>165</v>
      </c>
      <c r="C195" s="78">
        <f t="shared" si="12"/>
        <v>494.1</v>
      </c>
      <c r="D195" s="78">
        <f t="shared" si="12"/>
        <v>494.1</v>
      </c>
    </row>
    <row r="196" spans="1:4" ht="30.75" customHeight="1">
      <c r="A196" s="71" t="s">
        <v>392</v>
      </c>
      <c r="B196" s="16" t="s">
        <v>251</v>
      </c>
      <c r="C196" s="29">
        <v>494.1</v>
      </c>
      <c r="D196" s="29">
        <v>494.1</v>
      </c>
    </row>
    <row r="197" spans="1:4" ht="15.75" customHeight="1">
      <c r="A197" s="73" t="s">
        <v>119</v>
      </c>
      <c r="B197" s="15" t="s">
        <v>27</v>
      </c>
      <c r="C197" s="31">
        <f>C198+C203</f>
        <v>4783.8</v>
      </c>
      <c r="D197" s="31">
        <f>D198+D203</f>
        <v>4630.8</v>
      </c>
    </row>
    <row r="198" spans="1:4" ht="26.25" customHeight="1">
      <c r="A198" s="73" t="s">
        <v>120</v>
      </c>
      <c r="B198" s="15" t="s">
        <v>139</v>
      </c>
      <c r="C198" s="31">
        <f aca="true" t="shared" si="13" ref="C198:D201">SUM(C199)</f>
        <v>86</v>
      </c>
      <c r="D198" s="31">
        <f t="shared" si="13"/>
        <v>86</v>
      </c>
    </row>
    <row r="199" spans="1:4" ht="96" customHeight="1">
      <c r="A199" s="73" t="s">
        <v>314</v>
      </c>
      <c r="B199" s="37" t="s">
        <v>197</v>
      </c>
      <c r="C199" s="31">
        <f t="shared" si="13"/>
        <v>86</v>
      </c>
      <c r="D199" s="31">
        <f t="shared" si="13"/>
        <v>86</v>
      </c>
    </row>
    <row r="200" spans="1:4" ht="26.25" customHeight="1">
      <c r="A200" s="73" t="s">
        <v>315</v>
      </c>
      <c r="B200" s="17" t="s">
        <v>218</v>
      </c>
      <c r="C200" s="31">
        <f t="shared" si="13"/>
        <v>86</v>
      </c>
      <c r="D200" s="31">
        <f t="shared" si="13"/>
        <v>86</v>
      </c>
    </row>
    <row r="201" spans="1:4" ht="30.75" customHeight="1">
      <c r="A201" s="76" t="s">
        <v>316</v>
      </c>
      <c r="B201" s="77" t="s">
        <v>165</v>
      </c>
      <c r="C201" s="78">
        <f t="shared" si="13"/>
        <v>86</v>
      </c>
      <c r="D201" s="78">
        <f t="shared" si="13"/>
        <v>86</v>
      </c>
    </row>
    <row r="202" spans="1:4" ht="30.75" customHeight="1">
      <c r="A202" s="71" t="s">
        <v>317</v>
      </c>
      <c r="B202" s="16" t="s">
        <v>251</v>
      </c>
      <c r="C202" s="29">
        <v>86</v>
      </c>
      <c r="D202" s="29">
        <v>86</v>
      </c>
    </row>
    <row r="203" spans="1:4" ht="17.25" customHeight="1">
      <c r="A203" s="73" t="s">
        <v>361</v>
      </c>
      <c r="B203" s="15" t="s">
        <v>362</v>
      </c>
      <c r="C203" s="31">
        <f>SUM(C204+C208+C212+C216+C220)</f>
        <v>4697.8</v>
      </c>
      <c r="D203" s="31">
        <f>SUM(D204+D208+D212+D216+D220)</f>
        <v>4544.8</v>
      </c>
    </row>
    <row r="204" spans="1:4" ht="27.75" customHeight="1">
      <c r="A204" s="73" t="s">
        <v>394</v>
      </c>
      <c r="B204" s="30" t="s">
        <v>190</v>
      </c>
      <c r="C204" s="31">
        <f aca="true" t="shared" si="14" ref="C204:D206">C205</f>
        <v>1956.8</v>
      </c>
      <c r="D204" s="31">
        <f t="shared" si="14"/>
        <v>1956.8</v>
      </c>
    </row>
    <row r="205" spans="1:4" ht="27" customHeight="1">
      <c r="A205" s="74" t="s">
        <v>395</v>
      </c>
      <c r="B205" s="17" t="s">
        <v>218</v>
      </c>
      <c r="C205" s="47">
        <f t="shared" si="14"/>
        <v>1956.8</v>
      </c>
      <c r="D205" s="47">
        <f t="shared" si="14"/>
        <v>1956.8</v>
      </c>
    </row>
    <row r="206" spans="1:4" ht="29.25" customHeight="1">
      <c r="A206" s="76" t="s">
        <v>396</v>
      </c>
      <c r="B206" s="77" t="s">
        <v>165</v>
      </c>
      <c r="C206" s="82">
        <f t="shared" si="14"/>
        <v>1956.8</v>
      </c>
      <c r="D206" s="82">
        <f t="shared" si="14"/>
        <v>1956.8</v>
      </c>
    </row>
    <row r="207" spans="1:4" ht="27.75" customHeight="1">
      <c r="A207" s="71" t="s">
        <v>397</v>
      </c>
      <c r="B207" s="16" t="s">
        <v>251</v>
      </c>
      <c r="C207" s="29">
        <v>1956.8</v>
      </c>
      <c r="D207" s="12">
        <v>1956.8</v>
      </c>
    </row>
    <row r="208" spans="1:4" ht="41.25" customHeight="1">
      <c r="A208" s="73" t="s">
        <v>363</v>
      </c>
      <c r="B208" s="17" t="s">
        <v>191</v>
      </c>
      <c r="C208" s="31">
        <f aca="true" t="shared" si="15" ref="C208:D210">SUM(C209)</f>
        <v>1741.5</v>
      </c>
      <c r="D208" s="31">
        <f t="shared" si="15"/>
        <v>1737.5</v>
      </c>
    </row>
    <row r="209" spans="1:4" ht="27.75" customHeight="1">
      <c r="A209" s="73" t="s">
        <v>364</v>
      </c>
      <c r="B209" s="17" t="s">
        <v>218</v>
      </c>
      <c r="C209" s="31">
        <f>SUM(C210)</f>
        <v>1741.5</v>
      </c>
      <c r="D209" s="31">
        <f>SUM(D210)</f>
        <v>1737.5</v>
      </c>
    </row>
    <row r="210" spans="1:4" ht="27" customHeight="1">
      <c r="A210" s="76" t="s">
        <v>365</v>
      </c>
      <c r="B210" s="77" t="s">
        <v>165</v>
      </c>
      <c r="C210" s="78">
        <f t="shared" si="15"/>
        <v>1741.5</v>
      </c>
      <c r="D210" s="78">
        <f t="shared" si="15"/>
        <v>1737.5</v>
      </c>
    </row>
    <row r="211" spans="1:4" ht="27" customHeight="1">
      <c r="A211" s="71" t="s">
        <v>366</v>
      </c>
      <c r="B211" s="16" t="s">
        <v>251</v>
      </c>
      <c r="C211" s="18">
        <v>1741.5</v>
      </c>
      <c r="D211" s="21">
        <v>1737.5</v>
      </c>
    </row>
    <row r="212" spans="1:4" ht="53.25" customHeight="1">
      <c r="A212" s="73" t="s">
        <v>367</v>
      </c>
      <c r="B212" s="17" t="s">
        <v>192</v>
      </c>
      <c r="C212" s="31">
        <f aca="true" t="shared" si="16" ref="C212:D214">SUM(C213)</f>
        <v>309.8</v>
      </c>
      <c r="D212" s="31">
        <f t="shared" si="16"/>
        <v>187.8</v>
      </c>
    </row>
    <row r="213" spans="1:4" ht="27.75" customHeight="1">
      <c r="A213" s="73" t="s">
        <v>368</v>
      </c>
      <c r="B213" s="17" t="s">
        <v>218</v>
      </c>
      <c r="C213" s="31">
        <f>SUM(C214)</f>
        <v>309.8</v>
      </c>
      <c r="D213" s="31">
        <f>SUM(D214)</f>
        <v>187.8</v>
      </c>
    </row>
    <row r="214" spans="1:4" ht="27.75" customHeight="1">
      <c r="A214" s="76" t="s">
        <v>369</v>
      </c>
      <c r="B214" s="77" t="s">
        <v>165</v>
      </c>
      <c r="C214" s="78">
        <f t="shared" si="16"/>
        <v>309.8</v>
      </c>
      <c r="D214" s="78">
        <f t="shared" si="16"/>
        <v>187.8</v>
      </c>
    </row>
    <row r="215" spans="1:4" ht="27.75" customHeight="1">
      <c r="A215" s="71" t="s">
        <v>370</v>
      </c>
      <c r="B215" s="16" t="s">
        <v>251</v>
      </c>
      <c r="C215" s="18">
        <v>309.8</v>
      </c>
      <c r="D215" s="21">
        <v>187.8</v>
      </c>
    </row>
    <row r="216" spans="1:4" ht="67.5" customHeight="1">
      <c r="A216" s="73" t="s">
        <v>376</v>
      </c>
      <c r="B216" s="17" t="s">
        <v>193</v>
      </c>
      <c r="C216" s="31">
        <f aca="true" t="shared" si="17" ref="C216:D218">SUM(C217)</f>
        <v>399.8</v>
      </c>
      <c r="D216" s="31">
        <f t="shared" si="17"/>
        <v>381.8</v>
      </c>
    </row>
    <row r="217" spans="1:4" ht="28.5" customHeight="1">
      <c r="A217" s="73" t="s">
        <v>377</v>
      </c>
      <c r="B217" s="17" t="s">
        <v>218</v>
      </c>
      <c r="C217" s="31">
        <f>SUM(C218)</f>
        <v>399.8</v>
      </c>
      <c r="D217" s="31">
        <f>SUM(D218)</f>
        <v>381.8</v>
      </c>
    </row>
    <row r="218" spans="1:4" ht="28.5" customHeight="1">
      <c r="A218" s="76" t="s">
        <v>378</v>
      </c>
      <c r="B218" s="77" t="s">
        <v>165</v>
      </c>
      <c r="C218" s="78">
        <f t="shared" si="17"/>
        <v>399.8</v>
      </c>
      <c r="D218" s="78">
        <f t="shared" si="17"/>
        <v>381.8</v>
      </c>
    </row>
    <row r="219" spans="1:4" ht="28.5" customHeight="1">
      <c r="A219" s="71" t="s">
        <v>379</v>
      </c>
      <c r="B219" s="16" t="s">
        <v>251</v>
      </c>
      <c r="C219" s="18">
        <v>399.8</v>
      </c>
      <c r="D219" s="21">
        <v>381.8</v>
      </c>
    </row>
    <row r="220" spans="1:4" ht="70.5" customHeight="1">
      <c r="A220" s="73" t="s">
        <v>371</v>
      </c>
      <c r="B220" s="17" t="s">
        <v>372</v>
      </c>
      <c r="C220" s="31">
        <f aca="true" t="shared" si="18" ref="C220:D222">SUM(C221)</f>
        <v>289.9</v>
      </c>
      <c r="D220" s="31">
        <f t="shared" si="18"/>
        <v>280.9</v>
      </c>
    </row>
    <row r="221" spans="1:4" ht="27.75" customHeight="1">
      <c r="A221" s="73" t="s">
        <v>373</v>
      </c>
      <c r="B221" s="17" t="s">
        <v>218</v>
      </c>
      <c r="C221" s="31">
        <f>SUM(C222)</f>
        <v>289.9</v>
      </c>
      <c r="D221" s="31">
        <f>SUM(D222)</f>
        <v>280.9</v>
      </c>
    </row>
    <row r="222" spans="1:4" ht="27.75" customHeight="1">
      <c r="A222" s="76" t="s">
        <v>374</v>
      </c>
      <c r="B222" s="77" t="s">
        <v>165</v>
      </c>
      <c r="C222" s="78">
        <f t="shared" si="18"/>
        <v>289.9</v>
      </c>
      <c r="D222" s="78">
        <f t="shared" si="18"/>
        <v>280.9</v>
      </c>
    </row>
    <row r="223" spans="1:4" ht="27.75" customHeight="1">
      <c r="A223" s="71" t="s">
        <v>375</v>
      </c>
      <c r="B223" s="16" t="s">
        <v>251</v>
      </c>
      <c r="C223" s="18">
        <v>289.9</v>
      </c>
      <c r="D223" s="21">
        <v>280.9</v>
      </c>
    </row>
    <row r="224" spans="1:4" ht="12.75">
      <c r="A224" s="86" t="s">
        <v>122</v>
      </c>
      <c r="B224" s="15" t="s">
        <v>121</v>
      </c>
      <c r="C224" s="31">
        <f aca="true" t="shared" si="19" ref="C224:D226">C225</f>
        <v>7015.300000000001</v>
      </c>
      <c r="D224" s="31">
        <f t="shared" si="19"/>
        <v>6979.4</v>
      </c>
    </row>
    <row r="225" spans="1:4" ht="12.75">
      <c r="A225" s="86" t="s">
        <v>123</v>
      </c>
      <c r="B225" s="15" t="s">
        <v>12</v>
      </c>
      <c r="C225" s="31">
        <f>C226+C230+C234</f>
        <v>7015.300000000001</v>
      </c>
      <c r="D225" s="31">
        <f>D226+D230+D234</f>
        <v>6979.4</v>
      </c>
    </row>
    <row r="226" spans="1:4" ht="40.5">
      <c r="A226" s="86" t="s">
        <v>318</v>
      </c>
      <c r="B226" s="37" t="s">
        <v>198</v>
      </c>
      <c r="C226" s="31">
        <f t="shared" si="19"/>
        <v>2928.3</v>
      </c>
      <c r="D226" s="31">
        <f t="shared" si="19"/>
        <v>2927.2</v>
      </c>
    </row>
    <row r="227" spans="1:4" ht="27.75" customHeight="1">
      <c r="A227" s="86" t="s">
        <v>319</v>
      </c>
      <c r="B227" s="17" t="s">
        <v>218</v>
      </c>
      <c r="C227" s="31">
        <f>C228</f>
        <v>2928.3</v>
      </c>
      <c r="D227" s="31">
        <f>D228</f>
        <v>2927.2</v>
      </c>
    </row>
    <row r="228" spans="1:4" ht="27.75" customHeight="1">
      <c r="A228" s="87" t="s">
        <v>320</v>
      </c>
      <c r="B228" s="77" t="s">
        <v>165</v>
      </c>
      <c r="C228" s="78">
        <f>C229</f>
        <v>2928.3</v>
      </c>
      <c r="D228" s="78">
        <f>D229</f>
        <v>2927.2</v>
      </c>
    </row>
    <row r="229" spans="1:4" ht="25.5">
      <c r="A229" s="85" t="s">
        <v>321</v>
      </c>
      <c r="B229" s="16" t="s">
        <v>251</v>
      </c>
      <c r="C229" s="18">
        <v>2928.3</v>
      </c>
      <c r="D229" s="21">
        <v>2927.2</v>
      </c>
    </row>
    <row r="230" spans="1:4" ht="26.25" customHeight="1">
      <c r="A230" s="73" t="s">
        <v>322</v>
      </c>
      <c r="B230" s="37" t="s">
        <v>174</v>
      </c>
      <c r="C230" s="31">
        <f aca="true" t="shared" si="20" ref="C230:D236">C231</f>
        <v>3185.9</v>
      </c>
      <c r="D230" s="31">
        <f t="shared" si="20"/>
        <v>3151.1</v>
      </c>
    </row>
    <row r="231" spans="1:4" ht="27" customHeight="1">
      <c r="A231" s="73" t="s">
        <v>323</v>
      </c>
      <c r="B231" s="17" t="s">
        <v>218</v>
      </c>
      <c r="C231" s="31">
        <f t="shared" si="20"/>
        <v>3185.9</v>
      </c>
      <c r="D231" s="31">
        <f t="shared" si="20"/>
        <v>3151.1</v>
      </c>
    </row>
    <row r="232" spans="1:4" ht="29.25" customHeight="1">
      <c r="A232" s="76" t="s">
        <v>324</v>
      </c>
      <c r="B232" s="77" t="s">
        <v>165</v>
      </c>
      <c r="C232" s="78">
        <f t="shared" si="20"/>
        <v>3185.9</v>
      </c>
      <c r="D232" s="78">
        <f t="shared" si="20"/>
        <v>3151.1</v>
      </c>
    </row>
    <row r="233" spans="1:4" ht="29.25" customHeight="1">
      <c r="A233" s="71" t="s">
        <v>325</v>
      </c>
      <c r="B233" s="16" t="s">
        <v>251</v>
      </c>
      <c r="C233" s="18">
        <v>3185.9</v>
      </c>
      <c r="D233" s="21">
        <v>3151.1</v>
      </c>
    </row>
    <row r="234" spans="1:4" ht="123" customHeight="1">
      <c r="A234" s="73" t="s">
        <v>398</v>
      </c>
      <c r="B234" s="37" t="s">
        <v>402</v>
      </c>
      <c r="C234" s="31">
        <f t="shared" si="20"/>
        <v>901.1</v>
      </c>
      <c r="D234" s="31">
        <f t="shared" si="20"/>
        <v>901.1</v>
      </c>
    </row>
    <row r="235" spans="1:4" ht="27" customHeight="1">
      <c r="A235" s="73" t="s">
        <v>399</v>
      </c>
      <c r="B235" s="17" t="s">
        <v>218</v>
      </c>
      <c r="C235" s="31">
        <f t="shared" si="20"/>
        <v>901.1</v>
      </c>
      <c r="D235" s="31">
        <f t="shared" si="20"/>
        <v>901.1</v>
      </c>
    </row>
    <row r="236" spans="1:4" ht="29.25" customHeight="1">
      <c r="A236" s="76" t="s">
        <v>400</v>
      </c>
      <c r="B236" s="77" t="s">
        <v>165</v>
      </c>
      <c r="C236" s="78">
        <f t="shared" si="20"/>
        <v>901.1</v>
      </c>
      <c r="D236" s="78">
        <f t="shared" si="20"/>
        <v>901.1</v>
      </c>
    </row>
    <row r="237" spans="1:4" ht="29.25" customHeight="1">
      <c r="A237" s="71" t="s">
        <v>401</v>
      </c>
      <c r="B237" s="16" t="s">
        <v>251</v>
      </c>
      <c r="C237" s="18">
        <v>901.1</v>
      </c>
      <c r="D237" s="21">
        <v>901.1</v>
      </c>
    </row>
    <row r="238" spans="1:4" ht="12.75">
      <c r="A238" s="86" t="s">
        <v>124</v>
      </c>
      <c r="B238" s="15" t="s">
        <v>28</v>
      </c>
      <c r="C238" s="31">
        <f>C239+C244</f>
        <v>11863.4</v>
      </c>
      <c r="D238" s="31">
        <f>D239+D244</f>
        <v>11850.8</v>
      </c>
    </row>
    <row r="239" spans="1:4" ht="12.75">
      <c r="A239" s="86" t="s">
        <v>403</v>
      </c>
      <c r="B239" s="15" t="s">
        <v>404</v>
      </c>
      <c r="C239" s="31">
        <f aca="true" t="shared" si="21" ref="C239:D242">C240</f>
        <v>842.1</v>
      </c>
      <c r="D239" s="31">
        <f t="shared" si="21"/>
        <v>842</v>
      </c>
    </row>
    <row r="240" spans="1:4" ht="123.75">
      <c r="A240" s="86" t="s">
        <v>405</v>
      </c>
      <c r="B240" s="91" t="s">
        <v>199</v>
      </c>
      <c r="C240" s="31">
        <f t="shared" si="21"/>
        <v>842.1</v>
      </c>
      <c r="D240" s="31">
        <f t="shared" si="21"/>
        <v>842</v>
      </c>
    </row>
    <row r="241" spans="1:4" ht="12.75">
      <c r="A241" s="86" t="s">
        <v>406</v>
      </c>
      <c r="B241" s="15" t="s">
        <v>326</v>
      </c>
      <c r="C241" s="31">
        <f t="shared" si="21"/>
        <v>842.1</v>
      </c>
      <c r="D241" s="31">
        <f t="shared" si="21"/>
        <v>842</v>
      </c>
    </row>
    <row r="242" spans="1:4" ht="25.5">
      <c r="A242" s="87" t="s">
        <v>407</v>
      </c>
      <c r="B242" s="38" t="s">
        <v>170</v>
      </c>
      <c r="C242" s="29">
        <f t="shared" si="21"/>
        <v>842.1</v>
      </c>
      <c r="D242" s="29">
        <f t="shared" si="21"/>
        <v>842</v>
      </c>
    </row>
    <row r="243" spans="1:4" ht="12.75">
      <c r="A243" s="85" t="s">
        <v>408</v>
      </c>
      <c r="B243" s="20" t="s">
        <v>327</v>
      </c>
      <c r="C243" s="29">
        <v>842.1</v>
      </c>
      <c r="D243" s="22">
        <v>842</v>
      </c>
    </row>
    <row r="244" spans="1:4" ht="12.75">
      <c r="A244" s="86" t="s">
        <v>125</v>
      </c>
      <c r="B244" s="15" t="s">
        <v>40</v>
      </c>
      <c r="C244" s="31">
        <f>C245+C249</f>
        <v>11021.3</v>
      </c>
      <c r="D244" s="31">
        <f>D245+D249</f>
        <v>11008.8</v>
      </c>
    </row>
    <row r="245" spans="1:4" ht="69" customHeight="1">
      <c r="A245" s="86" t="s">
        <v>329</v>
      </c>
      <c r="B245" s="37" t="s">
        <v>328</v>
      </c>
      <c r="C245" s="31">
        <f aca="true" t="shared" si="22" ref="C245:D247">C246</f>
        <v>6748.2</v>
      </c>
      <c r="D245" s="31">
        <f t="shared" si="22"/>
        <v>6735.8</v>
      </c>
    </row>
    <row r="246" spans="1:4" ht="12.75">
      <c r="A246" s="86" t="s">
        <v>330</v>
      </c>
      <c r="B246" s="15" t="s">
        <v>326</v>
      </c>
      <c r="C246" s="31">
        <f t="shared" si="22"/>
        <v>6748.2</v>
      </c>
      <c r="D246" s="34">
        <f t="shared" si="22"/>
        <v>6735.8</v>
      </c>
    </row>
    <row r="247" spans="1:4" ht="25.5">
      <c r="A247" s="87" t="s">
        <v>331</v>
      </c>
      <c r="B247" s="38" t="s">
        <v>170</v>
      </c>
      <c r="C247" s="78">
        <f t="shared" si="22"/>
        <v>6748.2</v>
      </c>
      <c r="D247" s="83">
        <f t="shared" si="22"/>
        <v>6735.8</v>
      </c>
    </row>
    <row r="248" spans="1:4" ht="25.5">
      <c r="A248" s="85" t="s">
        <v>332</v>
      </c>
      <c r="B248" s="11" t="s">
        <v>333</v>
      </c>
      <c r="C248" s="18">
        <v>6748.2</v>
      </c>
      <c r="D248" s="33">
        <v>6735.8</v>
      </c>
    </row>
    <row r="249" spans="1:4" ht="54">
      <c r="A249" s="86" t="s">
        <v>334</v>
      </c>
      <c r="B249" s="37" t="s">
        <v>204</v>
      </c>
      <c r="C249" s="31">
        <f>C250</f>
        <v>4273.1</v>
      </c>
      <c r="D249" s="34">
        <f aca="true" t="shared" si="23" ref="C249:D251">D250</f>
        <v>4273</v>
      </c>
    </row>
    <row r="250" spans="1:4" ht="14.25" customHeight="1">
      <c r="A250" s="86" t="s">
        <v>335</v>
      </c>
      <c r="B250" s="15" t="s">
        <v>326</v>
      </c>
      <c r="C250" s="31">
        <f t="shared" si="23"/>
        <v>4273.1</v>
      </c>
      <c r="D250" s="34">
        <f t="shared" si="23"/>
        <v>4273</v>
      </c>
    </row>
    <row r="251" spans="1:4" ht="25.5">
      <c r="A251" s="87" t="s">
        <v>336</v>
      </c>
      <c r="B251" s="38" t="s">
        <v>200</v>
      </c>
      <c r="C251" s="78">
        <f t="shared" si="23"/>
        <v>4273.1</v>
      </c>
      <c r="D251" s="83">
        <f t="shared" si="23"/>
        <v>4273</v>
      </c>
    </row>
    <row r="252" spans="1:4" ht="25.5">
      <c r="A252" s="85" t="s">
        <v>337</v>
      </c>
      <c r="B252" s="11" t="s">
        <v>338</v>
      </c>
      <c r="C252" s="18">
        <v>4273.1</v>
      </c>
      <c r="D252" s="33">
        <v>4273</v>
      </c>
    </row>
    <row r="253" spans="1:4" ht="12.75">
      <c r="A253" s="86" t="s">
        <v>126</v>
      </c>
      <c r="B253" s="15" t="s">
        <v>128</v>
      </c>
      <c r="C253" s="31">
        <f aca="true" t="shared" si="24" ref="C253:D257">C254</f>
        <v>1540</v>
      </c>
      <c r="D253" s="34">
        <f t="shared" si="24"/>
        <v>1540</v>
      </c>
    </row>
    <row r="254" spans="1:4" ht="12.75">
      <c r="A254" s="86" t="s">
        <v>127</v>
      </c>
      <c r="B254" s="15" t="s">
        <v>74</v>
      </c>
      <c r="C254" s="31">
        <f t="shared" si="24"/>
        <v>1540</v>
      </c>
      <c r="D254" s="34">
        <f t="shared" si="24"/>
        <v>1540</v>
      </c>
    </row>
    <row r="255" spans="1:4" ht="94.5">
      <c r="A255" s="86" t="s">
        <v>339</v>
      </c>
      <c r="B255" s="37" t="s">
        <v>380</v>
      </c>
      <c r="C255" s="31">
        <f t="shared" si="24"/>
        <v>1540</v>
      </c>
      <c r="D255" s="34">
        <f t="shared" si="24"/>
        <v>1540</v>
      </c>
    </row>
    <row r="256" spans="1:4" ht="29.25" customHeight="1">
      <c r="A256" s="86" t="s">
        <v>340</v>
      </c>
      <c r="B256" s="17" t="s">
        <v>218</v>
      </c>
      <c r="C256" s="31">
        <f>C257</f>
        <v>1540</v>
      </c>
      <c r="D256" s="31">
        <f>D257</f>
        <v>1540</v>
      </c>
    </row>
    <row r="257" spans="1:4" ht="30" customHeight="1">
      <c r="A257" s="87" t="s">
        <v>341</v>
      </c>
      <c r="B257" s="77" t="s">
        <v>165</v>
      </c>
      <c r="C257" s="78">
        <f t="shared" si="24"/>
        <v>1540</v>
      </c>
      <c r="D257" s="83">
        <f t="shared" si="24"/>
        <v>1540</v>
      </c>
    </row>
    <row r="258" spans="1:4" ht="25.5">
      <c r="A258" s="85" t="s">
        <v>342</v>
      </c>
      <c r="B258" s="16" t="s">
        <v>251</v>
      </c>
      <c r="C258" s="18">
        <v>1540</v>
      </c>
      <c r="D258" s="33">
        <v>1540</v>
      </c>
    </row>
    <row r="259" spans="1:4" ht="12.75">
      <c r="A259" s="86" t="s">
        <v>129</v>
      </c>
      <c r="B259" s="15" t="s">
        <v>75</v>
      </c>
      <c r="C259" s="31">
        <f>SUM(C260)</f>
        <v>3364.6</v>
      </c>
      <c r="D259" s="31">
        <f>SUM(D260)</f>
        <v>3364.5</v>
      </c>
    </row>
    <row r="260" spans="1:4" ht="12.75">
      <c r="A260" s="86" t="s">
        <v>130</v>
      </c>
      <c r="B260" s="15" t="s">
        <v>39</v>
      </c>
      <c r="C260" s="31">
        <f aca="true" t="shared" si="25" ref="C260:D262">C261</f>
        <v>3364.6</v>
      </c>
      <c r="D260" s="31">
        <f t="shared" si="25"/>
        <v>3364.5</v>
      </c>
    </row>
    <row r="261" spans="1:4" ht="94.5" customHeight="1">
      <c r="A261" s="86" t="s">
        <v>343</v>
      </c>
      <c r="B261" s="91" t="s">
        <v>201</v>
      </c>
      <c r="C261" s="31">
        <f t="shared" si="25"/>
        <v>3364.6</v>
      </c>
      <c r="D261" s="31">
        <f t="shared" si="25"/>
        <v>3364.5</v>
      </c>
    </row>
    <row r="262" spans="1:4" ht="27.75" customHeight="1">
      <c r="A262" s="86" t="s">
        <v>344</v>
      </c>
      <c r="B262" s="17" t="s">
        <v>218</v>
      </c>
      <c r="C262" s="31">
        <f t="shared" si="25"/>
        <v>3364.6</v>
      </c>
      <c r="D262" s="31">
        <f t="shared" si="25"/>
        <v>3364.5</v>
      </c>
    </row>
    <row r="263" spans="1:4" ht="27.75" customHeight="1">
      <c r="A263" s="87" t="s">
        <v>345</v>
      </c>
      <c r="B263" s="77" t="s">
        <v>165</v>
      </c>
      <c r="C263" s="78">
        <f>SUM(C264)</f>
        <v>3364.6</v>
      </c>
      <c r="D263" s="78">
        <f>SUM(D264)</f>
        <v>3364.5</v>
      </c>
    </row>
    <row r="264" spans="1:4" ht="25.5">
      <c r="A264" s="85" t="s">
        <v>346</v>
      </c>
      <c r="B264" s="16" t="s">
        <v>251</v>
      </c>
      <c r="C264" s="29">
        <v>3364.6</v>
      </c>
      <c r="D264" s="29">
        <v>3364.5</v>
      </c>
    </row>
    <row r="265" spans="1:4" ht="19.5" customHeight="1">
      <c r="A265" s="72" t="s">
        <v>160</v>
      </c>
      <c r="B265" s="39" t="s">
        <v>161</v>
      </c>
      <c r="C265" s="40">
        <f>C266</f>
        <v>5736.4</v>
      </c>
      <c r="D265" s="40">
        <f>D266</f>
        <v>5736.4</v>
      </c>
    </row>
    <row r="266" spans="1:4" ht="14.25" customHeight="1">
      <c r="A266" s="73" t="s">
        <v>162</v>
      </c>
      <c r="B266" s="24" t="s">
        <v>30</v>
      </c>
      <c r="C266" s="28">
        <f aca="true" t="shared" si="26" ref="C266:D273">SUM(C267)</f>
        <v>5736.4</v>
      </c>
      <c r="D266" s="28">
        <f t="shared" si="26"/>
        <v>5736.4</v>
      </c>
    </row>
    <row r="267" spans="1:4" ht="19.5" customHeight="1">
      <c r="A267" s="73" t="s">
        <v>163</v>
      </c>
      <c r="B267" s="75" t="s">
        <v>164</v>
      </c>
      <c r="C267" s="28">
        <f t="shared" si="26"/>
        <v>5736.4</v>
      </c>
      <c r="D267" s="28">
        <f t="shared" si="26"/>
        <v>5736.4</v>
      </c>
    </row>
    <row r="268" spans="1:4" ht="39" customHeight="1">
      <c r="A268" s="73" t="s">
        <v>424</v>
      </c>
      <c r="B268" s="75" t="s">
        <v>428</v>
      </c>
      <c r="C268" s="28">
        <f>SUM(C269+C272)</f>
        <v>5736.4</v>
      </c>
      <c r="D268" s="28">
        <f>SUM(D269+D272)</f>
        <v>5736.4</v>
      </c>
    </row>
    <row r="269" spans="1:4" ht="30" customHeight="1">
      <c r="A269" s="74" t="s">
        <v>425</v>
      </c>
      <c r="B269" s="17" t="s">
        <v>218</v>
      </c>
      <c r="C269" s="79">
        <f t="shared" si="26"/>
        <v>1139.1</v>
      </c>
      <c r="D269" s="79">
        <f t="shared" si="26"/>
        <v>1139.1</v>
      </c>
    </row>
    <row r="270" spans="1:4" ht="31.5" customHeight="1">
      <c r="A270" s="76" t="s">
        <v>426</v>
      </c>
      <c r="B270" s="77" t="s">
        <v>165</v>
      </c>
      <c r="C270" s="80">
        <f t="shared" si="26"/>
        <v>1139.1</v>
      </c>
      <c r="D270" s="80">
        <f t="shared" si="26"/>
        <v>1139.1</v>
      </c>
    </row>
    <row r="271" spans="1:4" ht="27" customHeight="1">
      <c r="A271" s="71" t="s">
        <v>427</v>
      </c>
      <c r="B271" s="16" t="s">
        <v>251</v>
      </c>
      <c r="C271" s="27">
        <v>1139.1</v>
      </c>
      <c r="D271" s="27">
        <v>1139.1</v>
      </c>
    </row>
    <row r="272" spans="1:4" ht="30" customHeight="1">
      <c r="A272" s="74" t="s">
        <v>871</v>
      </c>
      <c r="B272" s="17" t="s">
        <v>235</v>
      </c>
      <c r="C272" s="79">
        <f t="shared" si="26"/>
        <v>4597.3</v>
      </c>
      <c r="D272" s="79">
        <f t="shared" si="26"/>
        <v>4597.3</v>
      </c>
    </row>
    <row r="273" spans="1:4" ht="19.5" customHeight="1">
      <c r="A273" s="76" t="s">
        <v>872</v>
      </c>
      <c r="B273" s="77" t="s">
        <v>873</v>
      </c>
      <c r="C273" s="80">
        <f t="shared" si="26"/>
        <v>4597.3</v>
      </c>
      <c r="D273" s="80">
        <f t="shared" si="26"/>
        <v>4597.3</v>
      </c>
    </row>
    <row r="274" spans="1:4" ht="27" customHeight="1">
      <c r="A274" s="71" t="s">
        <v>872</v>
      </c>
      <c r="B274" s="16" t="s">
        <v>873</v>
      </c>
      <c r="C274" s="27">
        <v>4597.3</v>
      </c>
      <c r="D274" s="27">
        <v>4597.3</v>
      </c>
    </row>
    <row r="275" spans="1:4" ht="16.5" customHeight="1">
      <c r="A275" s="32"/>
      <c r="B275" s="43" t="s">
        <v>41</v>
      </c>
      <c r="C275" s="25">
        <f>C64+C98+C265</f>
        <v>128778.30000000002</v>
      </c>
      <c r="D275" s="25">
        <f>D64+D98+D265</f>
        <v>121157</v>
      </c>
    </row>
    <row r="278" spans="1:4" ht="12" customHeight="1">
      <c r="A278" s="296"/>
      <c r="B278" s="296"/>
      <c r="C278" s="297"/>
      <c r="D278" s="297"/>
    </row>
    <row r="279" spans="1:4" ht="12" customHeight="1">
      <c r="A279" s="9"/>
      <c r="B279" s="9"/>
      <c r="C279" s="9"/>
      <c r="D279" s="9"/>
    </row>
    <row r="280" spans="1:4" ht="12" customHeight="1">
      <c r="A280" s="296"/>
      <c r="B280" s="296"/>
      <c r="C280" s="297"/>
      <c r="D280" s="297"/>
    </row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</sheetData>
  <sheetProtection/>
  <mergeCells count="10">
    <mergeCell ref="A63:D63"/>
    <mergeCell ref="A3:D3"/>
    <mergeCell ref="A1:D1"/>
    <mergeCell ref="A4:D4"/>
    <mergeCell ref="A2:D2"/>
    <mergeCell ref="A280:B280"/>
    <mergeCell ref="C280:D280"/>
    <mergeCell ref="A6:D6"/>
    <mergeCell ref="A278:B278"/>
    <mergeCell ref="C278:D27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300" t="s">
        <v>78</v>
      </c>
      <c r="B1" s="301"/>
      <c r="C1" s="301"/>
      <c r="D1" s="302"/>
    </row>
    <row r="2" spans="1:4" ht="15" customHeight="1">
      <c r="A2" s="300" t="s">
        <v>50</v>
      </c>
      <c r="B2" s="301"/>
      <c r="C2" s="301"/>
      <c r="D2" s="302"/>
    </row>
    <row r="3" spans="1:4" ht="15" customHeight="1">
      <c r="A3" s="300" t="s">
        <v>921</v>
      </c>
      <c r="B3" s="301"/>
      <c r="C3" s="301"/>
      <c r="D3" s="302"/>
    </row>
    <row r="4" spans="1:5" ht="17.25" customHeight="1">
      <c r="A4" s="303" t="s">
        <v>79</v>
      </c>
      <c r="B4" s="304"/>
      <c r="C4" s="304"/>
      <c r="D4" s="304"/>
      <c r="E4" s="56"/>
    </row>
    <row r="5" spans="1:5" ht="54" customHeight="1">
      <c r="A5" s="62" t="s">
        <v>13</v>
      </c>
      <c r="B5" s="63" t="s">
        <v>80</v>
      </c>
      <c r="C5" s="64" t="s">
        <v>45</v>
      </c>
      <c r="D5" s="64" t="s">
        <v>46</v>
      </c>
      <c r="E5" s="56"/>
    </row>
    <row r="6" spans="1:7" ht="27" customHeight="1">
      <c r="A6" s="65" t="s">
        <v>81</v>
      </c>
      <c r="B6" s="66" t="s">
        <v>82</v>
      </c>
      <c r="C6" s="67">
        <f>SUM(C7)</f>
        <v>1245.5</v>
      </c>
      <c r="D6" s="67">
        <f>SUM(D7)</f>
        <v>-6667.600000000006</v>
      </c>
      <c r="E6" s="13"/>
      <c r="F6" s="57"/>
      <c r="G6" s="58"/>
    </row>
    <row r="7" spans="1:6" ht="36" customHeight="1">
      <c r="A7" s="65" t="s">
        <v>83</v>
      </c>
      <c r="B7" s="66" t="s">
        <v>84</v>
      </c>
      <c r="C7" s="67">
        <f>SUM(C16)</f>
        <v>1245.5</v>
      </c>
      <c r="D7" s="67">
        <f>SUM(D16)</f>
        <v>-6667.600000000006</v>
      </c>
      <c r="F7" s="58"/>
    </row>
    <row r="8" spans="1:5" ht="24" customHeight="1">
      <c r="A8" s="68" t="s">
        <v>85</v>
      </c>
      <c r="B8" s="14" t="s">
        <v>86</v>
      </c>
      <c r="C8" s="67">
        <f aca="true" t="shared" si="0" ref="C8:D10">SUM(C9)</f>
        <v>-127532.80000000002</v>
      </c>
      <c r="D8" s="67">
        <f t="shared" si="0"/>
        <v>-127824.6</v>
      </c>
      <c r="E8" s="60"/>
    </row>
    <row r="9" spans="1:5" ht="22.5" customHeight="1">
      <c r="A9" s="68" t="s">
        <v>87</v>
      </c>
      <c r="B9" s="14" t="s">
        <v>88</v>
      </c>
      <c r="C9" s="69">
        <f t="shared" si="0"/>
        <v>-127532.80000000002</v>
      </c>
      <c r="D9" s="69">
        <f t="shared" si="0"/>
        <v>-127824.6</v>
      </c>
      <c r="E9" s="59"/>
    </row>
    <row r="10" spans="1:6" ht="32.25" customHeight="1">
      <c r="A10" s="68" t="s">
        <v>89</v>
      </c>
      <c r="B10" s="14" t="s">
        <v>90</v>
      </c>
      <c r="C10" s="69">
        <f t="shared" si="0"/>
        <v>-127532.80000000002</v>
      </c>
      <c r="D10" s="69">
        <f t="shared" si="0"/>
        <v>-127824.6</v>
      </c>
      <c r="F10" s="58"/>
    </row>
    <row r="11" spans="1:6" ht="54" customHeight="1">
      <c r="A11" s="68" t="s">
        <v>91</v>
      </c>
      <c r="B11" s="14" t="s">
        <v>381</v>
      </c>
      <c r="C11" s="69">
        <f>SUM(-отчет!C62)</f>
        <v>-127532.80000000002</v>
      </c>
      <c r="D11" s="69">
        <f>SUM(-отчет!D62)</f>
        <v>-127824.6</v>
      </c>
      <c r="F11" s="58"/>
    </row>
    <row r="12" spans="1:6" ht="27" customHeight="1">
      <c r="A12" s="68" t="s">
        <v>92</v>
      </c>
      <c r="B12" s="14" t="s">
        <v>93</v>
      </c>
      <c r="C12" s="67">
        <f aca="true" t="shared" si="1" ref="C12:D14">SUM(C13)</f>
        <v>128778.30000000002</v>
      </c>
      <c r="D12" s="67">
        <f t="shared" si="1"/>
        <v>121157</v>
      </c>
      <c r="F12" s="58"/>
    </row>
    <row r="13" spans="1:4" ht="27" customHeight="1">
      <c r="A13" s="68" t="s">
        <v>94</v>
      </c>
      <c r="B13" s="14" t="s">
        <v>95</v>
      </c>
      <c r="C13" s="69">
        <f t="shared" si="1"/>
        <v>128778.30000000002</v>
      </c>
      <c r="D13" s="69">
        <f t="shared" si="1"/>
        <v>121157</v>
      </c>
    </row>
    <row r="14" spans="1:4" ht="33" customHeight="1">
      <c r="A14" s="68" t="s">
        <v>96</v>
      </c>
      <c r="B14" s="14" t="s">
        <v>97</v>
      </c>
      <c r="C14" s="69">
        <f t="shared" si="1"/>
        <v>128778.30000000002</v>
      </c>
      <c r="D14" s="69">
        <f t="shared" si="1"/>
        <v>121157</v>
      </c>
    </row>
    <row r="15" spans="1:4" ht="52.5" customHeight="1">
      <c r="A15" s="68" t="s">
        <v>98</v>
      </c>
      <c r="B15" s="14" t="s">
        <v>382</v>
      </c>
      <c r="C15" s="69">
        <f>SUM(отчет!C275)</f>
        <v>128778.30000000002</v>
      </c>
      <c r="D15" s="69">
        <f>SUM(отчет!D275)</f>
        <v>121157</v>
      </c>
    </row>
    <row r="16" spans="1:4" ht="19.5" customHeight="1">
      <c r="A16" s="299" t="s">
        <v>99</v>
      </c>
      <c r="B16" s="299"/>
      <c r="C16" s="67">
        <f>SUM(C12+C8)</f>
        <v>1245.5</v>
      </c>
      <c r="D16" s="67">
        <f>SUM(D12+D8)</f>
        <v>-6667.600000000006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296"/>
      <c r="B19" s="296"/>
      <c r="C19" s="296"/>
      <c r="D19" s="298"/>
    </row>
    <row r="20" spans="1:3" ht="12.75">
      <c r="A20" s="9"/>
      <c r="B20" s="9"/>
      <c r="C20" s="9"/>
    </row>
    <row r="21" spans="1:3" ht="12.75">
      <c r="A21" s="296"/>
      <c r="B21" s="296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308" t="s">
        <v>430</v>
      </c>
      <c r="B1" s="308"/>
      <c r="C1" s="308"/>
      <c r="D1" s="308"/>
    </row>
    <row r="2" spans="1:4" ht="48" customHeight="1">
      <c r="A2" s="309" t="s">
        <v>922</v>
      </c>
      <c r="B2" s="309"/>
      <c r="C2" s="309"/>
      <c r="D2" s="309"/>
    </row>
    <row r="3" spans="1:4" ht="15">
      <c r="A3" s="93"/>
      <c r="B3" s="93"/>
      <c r="C3" s="93"/>
      <c r="D3" s="93"/>
    </row>
    <row r="4" spans="1:4" ht="46.5" customHeight="1">
      <c r="A4" s="310" t="s">
        <v>4</v>
      </c>
      <c r="B4" s="310" t="s">
        <v>431</v>
      </c>
      <c r="C4" s="310" t="s">
        <v>432</v>
      </c>
      <c r="D4" s="310"/>
    </row>
    <row r="5" spans="1:4" ht="30.75" customHeight="1">
      <c r="A5" s="310"/>
      <c r="B5" s="310"/>
      <c r="C5" s="95" t="s">
        <v>433</v>
      </c>
      <c r="D5" s="95" t="s">
        <v>434</v>
      </c>
    </row>
    <row r="6" spans="1:4" ht="15">
      <c r="A6" s="96"/>
      <c r="B6" s="97"/>
      <c r="C6" s="98"/>
      <c r="D6" s="98"/>
    </row>
    <row r="7" spans="1:4" ht="15">
      <c r="A7" s="311" t="s">
        <v>435</v>
      </c>
      <c r="B7" s="312"/>
      <c r="C7" s="312"/>
      <c r="D7" s="312"/>
    </row>
    <row r="8" spans="1:4" ht="30">
      <c r="A8" s="99" t="s">
        <v>436</v>
      </c>
      <c r="B8" s="14"/>
      <c r="C8" s="100"/>
      <c r="D8" s="100"/>
    </row>
    <row r="9" spans="1:4" ht="15">
      <c r="A9" s="305" t="s">
        <v>437</v>
      </c>
      <c r="B9" s="101" t="s">
        <v>438</v>
      </c>
      <c r="C9" s="100">
        <v>1</v>
      </c>
      <c r="D9" s="100">
        <v>1</v>
      </c>
    </row>
    <row r="10" spans="1:4" ht="15">
      <c r="A10" s="307"/>
      <c r="B10" s="101" t="s">
        <v>439</v>
      </c>
      <c r="C10" s="100">
        <v>1</v>
      </c>
      <c r="D10" s="100">
        <v>0</v>
      </c>
    </row>
    <row r="11" spans="1:4" ht="15">
      <c r="A11" s="314" t="s">
        <v>440</v>
      </c>
      <c r="B11" s="314"/>
      <c r="C11" s="100">
        <f>SUM(C9:C10)</f>
        <v>2</v>
      </c>
      <c r="D11" s="100">
        <f>SUM(D9:D10)</f>
        <v>1</v>
      </c>
    </row>
    <row r="12" spans="1:4" ht="15">
      <c r="A12" s="102"/>
      <c r="B12" s="103"/>
      <c r="C12" s="104"/>
      <c r="D12" s="104"/>
    </row>
    <row r="13" spans="1:4" ht="15">
      <c r="A13" s="318" t="s">
        <v>441</v>
      </c>
      <c r="B13" s="319"/>
      <c r="C13" s="319"/>
      <c r="D13" s="319"/>
    </row>
    <row r="14" spans="1:4" ht="30">
      <c r="A14" s="99" t="s">
        <v>436</v>
      </c>
      <c r="B14" s="105"/>
      <c r="C14" s="106"/>
      <c r="D14" s="106"/>
    </row>
    <row r="15" spans="1:4" ht="15">
      <c r="A15" s="94" t="s">
        <v>442</v>
      </c>
      <c r="B15" s="105" t="s">
        <v>443</v>
      </c>
      <c r="C15" s="100">
        <v>1</v>
      </c>
      <c r="D15" s="100">
        <v>1</v>
      </c>
    </row>
    <row r="16" spans="1:4" ht="15">
      <c r="A16" s="305" t="s">
        <v>444</v>
      </c>
      <c r="B16" s="105" t="s">
        <v>445</v>
      </c>
      <c r="C16" s="100">
        <v>1</v>
      </c>
      <c r="D16" s="100">
        <v>0</v>
      </c>
    </row>
    <row r="17" spans="1:4" ht="19.5" customHeight="1">
      <c r="A17" s="307"/>
      <c r="B17" s="105" t="s">
        <v>933</v>
      </c>
      <c r="C17" s="100">
        <v>1</v>
      </c>
      <c r="D17" s="100">
        <v>1</v>
      </c>
    </row>
    <row r="18" spans="1:4" ht="15">
      <c r="A18" s="305" t="s">
        <v>446</v>
      </c>
      <c r="B18" s="101" t="s">
        <v>934</v>
      </c>
      <c r="C18" s="100">
        <v>1</v>
      </c>
      <c r="D18" s="100">
        <v>1</v>
      </c>
    </row>
    <row r="19" spans="1:4" ht="15">
      <c r="A19" s="306"/>
      <c r="B19" s="101" t="s">
        <v>447</v>
      </c>
      <c r="C19" s="100">
        <v>1</v>
      </c>
      <c r="D19" s="100">
        <v>1</v>
      </c>
    </row>
    <row r="20" spans="1:4" ht="15">
      <c r="A20" s="307"/>
      <c r="B20" s="101" t="s">
        <v>448</v>
      </c>
      <c r="C20" s="100">
        <v>1</v>
      </c>
      <c r="D20" s="100">
        <v>1</v>
      </c>
    </row>
    <row r="21" spans="1:4" ht="15">
      <c r="A21" s="305" t="s">
        <v>449</v>
      </c>
      <c r="B21" s="101" t="s">
        <v>438</v>
      </c>
      <c r="C21" s="100">
        <v>7</v>
      </c>
      <c r="D21" s="100">
        <v>7</v>
      </c>
    </row>
    <row r="22" spans="1:4" ht="15.75" customHeight="1">
      <c r="A22" s="320"/>
      <c r="B22" s="101" t="s">
        <v>450</v>
      </c>
      <c r="C22" s="100">
        <v>5</v>
      </c>
      <c r="D22" s="100">
        <v>5</v>
      </c>
    </row>
    <row r="23" spans="1:4" ht="15.75" customHeight="1">
      <c r="A23" s="313"/>
      <c r="B23" s="101" t="s">
        <v>451</v>
      </c>
      <c r="C23" s="100">
        <v>1</v>
      </c>
      <c r="D23" s="100">
        <v>1</v>
      </c>
    </row>
    <row r="24" spans="1:4" ht="15">
      <c r="A24" s="305" t="s">
        <v>452</v>
      </c>
      <c r="B24" s="101" t="s">
        <v>453</v>
      </c>
      <c r="C24" s="100">
        <v>1</v>
      </c>
      <c r="D24" s="100">
        <v>0</v>
      </c>
    </row>
    <row r="25" spans="1:4" ht="16.5" customHeight="1" hidden="1">
      <c r="A25" s="313"/>
      <c r="B25" s="107" t="s">
        <v>454</v>
      </c>
      <c r="C25" s="100">
        <v>0</v>
      </c>
      <c r="D25" s="100">
        <v>0</v>
      </c>
    </row>
    <row r="26" spans="1:4" ht="15">
      <c r="A26" s="314" t="s">
        <v>440</v>
      </c>
      <c r="B26" s="314"/>
      <c r="C26" s="100">
        <f>SUM(C15:C25)</f>
        <v>20</v>
      </c>
      <c r="D26" s="100">
        <f>SUM(D15:D25)</f>
        <v>18</v>
      </c>
    </row>
    <row r="27" spans="1:4" ht="15">
      <c r="A27" s="108"/>
      <c r="B27" s="103"/>
      <c r="C27" s="104"/>
      <c r="D27" s="104"/>
    </row>
    <row r="28" spans="1:4" ht="12.75">
      <c r="A28" s="315" t="s">
        <v>932</v>
      </c>
      <c r="B28" s="316"/>
      <c r="C28" s="316"/>
      <c r="D28" s="316"/>
    </row>
    <row r="29" spans="1:4" ht="12.75">
      <c r="A29" s="109"/>
      <c r="B29" s="110"/>
      <c r="C29" s="110"/>
      <c r="D29" s="110"/>
    </row>
    <row r="30" spans="1:4" ht="15">
      <c r="A30" s="111"/>
      <c r="B30" s="103"/>
      <c r="C30" s="104"/>
      <c r="D30" s="104"/>
    </row>
    <row r="31" spans="1:4" ht="12.75">
      <c r="A31" s="296"/>
      <c r="B31" s="296"/>
      <c r="C31" s="317"/>
      <c r="D31" s="317"/>
    </row>
    <row r="32" spans="1:4" ht="12.75">
      <c r="A32" s="9"/>
      <c r="B32" s="9"/>
      <c r="C32" s="9"/>
      <c r="D32" s="9"/>
    </row>
    <row r="33" spans="1:4" ht="12.75">
      <c r="A33" s="296"/>
      <c r="B33" s="296"/>
      <c r="C33" s="317"/>
      <c r="D33" s="317"/>
    </row>
    <row r="34" spans="1:4" ht="12.75">
      <c r="A34" s="13"/>
      <c r="B34" s="13"/>
      <c r="C34" s="13"/>
      <c r="D34" s="13"/>
    </row>
  </sheetData>
  <sheetProtection/>
  <mergeCells count="17">
    <mergeCell ref="A24:A25"/>
    <mergeCell ref="A26:B26"/>
    <mergeCell ref="A28:D28"/>
    <mergeCell ref="A31:D31"/>
    <mergeCell ref="A33:D33"/>
    <mergeCell ref="A9:A10"/>
    <mergeCell ref="A11:B11"/>
    <mergeCell ref="A13:D13"/>
    <mergeCell ref="A16:A17"/>
    <mergeCell ref="A21:A23"/>
    <mergeCell ref="A18:A20"/>
    <mergeCell ref="A1:D1"/>
    <mergeCell ref="A2:D2"/>
    <mergeCell ref="A4:A5"/>
    <mergeCell ref="B4:B5"/>
    <mergeCell ref="C4:D4"/>
    <mergeCell ref="A7:D7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3"/>
  <sheetViews>
    <sheetView zoomScalePageLayoutView="0" workbookViewId="0" topLeftCell="A1">
      <selection activeCell="I241" sqref="I241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1.421875" style="0" customWidth="1"/>
    <col min="7" max="7" width="11.140625" style="0" customWidth="1"/>
    <col min="8" max="8" width="11.421875" style="0" customWidth="1"/>
    <col min="9" max="9" width="14.00390625" style="0" customWidth="1"/>
    <col min="10" max="10" width="13.57421875" style="0" customWidth="1"/>
    <col min="11" max="11" width="10.140625" style="0" customWidth="1"/>
    <col min="12" max="12" width="14.8515625" style="203" customWidth="1"/>
  </cols>
  <sheetData>
    <row r="1" spans="1:12" ht="15.75">
      <c r="A1" s="324" t="s">
        <v>455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5.75">
      <c r="A2" s="325" t="s">
        <v>923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ht="10.5" customHeight="1">
      <c r="L3" s="112" t="s">
        <v>456</v>
      </c>
    </row>
    <row r="4" spans="1:12" s="114" customFormat="1" ht="24" customHeight="1">
      <c r="A4" s="326" t="s">
        <v>457</v>
      </c>
      <c r="B4" s="327" t="s">
        <v>458</v>
      </c>
      <c r="C4" s="327" t="s">
        <v>459</v>
      </c>
      <c r="D4" s="327" t="s">
        <v>460</v>
      </c>
      <c r="E4" s="327" t="s">
        <v>461</v>
      </c>
      <c r="F4" s="328" t="s">
        <v>462</v>
      </c>
      <c r="G4" s="329"/>
      <c r="H4" s="329"/>
      <c r="I4" s="329"/>
      <c r="J4" s="329"/>
      <c r="K4" s="330"/>
      <c r="L4" s="331"/>
    </row>
    <row r="5" spans="1:12" s="114" customFormat="1" ht="12.75" customHeight="1">
      <c r="A5" s="326"/>
      <c r="B5" s="327"/>
      <c r="C5" s="327"/>
      <c r="D5" s="327"/>
      <c r="E5" s="327"/>
      <c r="F5" s="327" t="s">
        <v>463</v>
      </c>
      <c r="G5" s="327"/>
      <c r="H5" s="327"/>
      <c r="I5" s="327" t="s">
        <v>464</v>
      </c>
      <c r="J5" s="327"/>
      <c r="K5" s="327"/>
      <c r="L5" s="331"/>
    </row>
    <row r="6" spans="1:12" s="114" customFormat="1" ht="15.75" customHeight="1">
      <c r="A6" s="326"/>
      <c r="B6" s="327"/>
      <c r="C6" s="327"/>
      <c r="D6" s="327"/>
      <c r="E6" s="327"/>
      <c r="F6" s="327" t="s">
        <v>465</v>
      </c>
      <c r="G6" s="327" t="s">
        <v>466</v>
      </c>
      <c r="H6" s="327"/>
      <c r="I6" s="327" t="s">
        <v>465</v>
      </c>
      <c r="J6" s="327" t="s">
        <v>466</v>
      </c>
      <c r="K6" s="327"/>
      <c r="L6" s="331"/>
    </row>
    <row r="7" spans="1:12" s="114" customFormat="1" ht="30.75" customHeight="1">
      <c r="A7" s="326"/>
      <c r="B7" s="327"/>
      <c r="C7" s="327"/>
      <c r="D7" s="327"/>
      <c r="E7" s="327"/>
      <c r="F7" s="327"/>
      <c r="G7" s="113" t="s">
        <v>467</v>
      </c>
      <c r="H7" s="113" t="s">
        <v>468</v>
      </c>
      <c r="I7" s="327"/>
      <c r="J7" s="113" t="s">
        <v>467</v>
      </c>
      <c r="K7" s="113" t="s">
        <v>468</v>
      </c>
      <c r="L7" s="115" t="s">
        <v>469</v>
      </c>
    </row>
    <row r="8" spans="1:12" s="114" customFormat="1" ht="43.5" customHeight="1">
      <c r="A8" s="321" t="s">
        <v>470</v>
      </c>
      <c r="B8" s="322"/>
      <c r="C8" s="322"/>
      <c r="D8" s="322"/>
      <c r="E8" s="323"/>
      <c r="F8" s="116">
        <f>SUM(G8+H8)</f>
        <v>103429.95</v>
      </c>
      <c r="G8" s="116">
        <f>SUM(G9+G22)</f>
        <v>103421.95</v>
      </c>
      <c r="H8" s="116">
        <f>SUM(H9+H22)</f>
        <v>8</v>
      </c>
      <c r="I8" s="116">
        <f>SUM(J8+K8)</f>
        <v>26.89</v>
      </c>
      <c r="J8" s="116">
        <f>SUM(J9+J22)</f>
        <v>26.89</v>
      </c>
      <c r="K8" s="116">
        <f>SUM(K9+K22)</f>
        <v>0</v>
      </c>
      <c r="L8" s="117"/>
    </row>
    <row r="9" spans="1:12" s="114" customFormat="1" ht="56.25" customHeight="1">
      <c r="A9" s="118" t="s">
        <v>49</v>
      </c>
      <c r="B9" s="119" t="s">
        <v>471</v>
      </c>
      <c r="C9" s="120"/>
      <c r="D9" s="120"/>
      <c r="E9" s="120"/>
      <c r="F9" s="121">
        <f>G9+H9</f>
        <v>96302.65</v>
      </c>
      <c r="G9" s="121">
        <f>G10</f>
        <v>96302.65</v>
      </c>
      <c r="H9" s="121">
        <f>H10</f>
        <v>0</v>
      </c>
      <c r="I9" s="121">
        <f>J9+K9</f>
        <v>0</v>
      </c>
      <c r="J9" s="121">
        <f>J10</f>
        <v>0</v>
      </c>
      <c r="K9" s="121">
        <f>K10</f>
        <v>0</v>
      </c>
      <c r="L9" s="122"/>
    </row>
    <row r="10" spans="1:12" s="114" customFormat="1" ht="30.75" customHeight="1">
      <c r="A10" s="123" t="s">
        <v>183</v>
      </c>
      <c r="B10" s="124" t="s">
        <v>471</v>
      </c>
      <c r="C10" s="125" t="s">
        <v>472</v>
      </c>
      <c r="D10" s="113"/>
      <c r="E10" s="113"/>
      <c r="F10" s="126">
        <f aca="true" t="shared" si="0" ref="F10:K10">F11+F18</f>
        <v>96302.65</v>
      </c>
      <c r="G10" s="126">
        <f t="shared" si="0"/>
        <v>96302.65</v>
      </c>
      <c r="H10" s="126">
        <f t="shared" si="0"/>
        <v>0</v>
      </c>
      <c r="I10" s="126">
        <f t="shared" si="0"/>
        <v>0</v>
      </c>
      <c r="J10" s="126">
        <f t="shared" si="0"/>
        <v>0</v>
      </c>
      <c r="K10" s="126">
        <f t="shared" si="0"/>
        <v>0</v>
      </c>
      <c r="L10" s="115"/>
    </row>
    <row r="11" spans="1:12" s="114" customFormat="1" ht="56.25">
      <c r="A11" s="286" t="s">
        <v>214</v>
      </c>
      <c r="B11" s="128" t="s">
        <v>471</v>
      </c>
      <c r="C11" s="129" t="s">
        <v>472</v>
      </c>
      <c r="D11" s="130">
        <v>129</v>
      </c>
      <c r="E11" s="130"/>
      <c r="F11" s="131">
        <f aca="true" t="shared" si="1" ref="F11:K11">SUM(F13)</f>
        <v>91426.47</v>
      </c>
      <c r="G11" s="131">
        <f t="shared" si="1"/>
        <v>91426.47</v>
      </c>
      <c r="H11" s="131">
        <f t="shared" si="1"/>
        <v>0</v>
      </c>
      <c r="I11" s="131">
        <f t="shared" si="1"/>
        <v>0</v>
      </c>
      <c r="J11" s="131">
        <f t="shared" si="1"/>
        <v>0</v>
      </c>
      <c r="K11" s="131">
        <f t="shared" si="1"/>
        <v>0</v>
      </c>
      <c r="L11" s="132"/>
    </row>
    <row r="12" spans="1:12" s="114" customFormat="1" ht="12">
      <c r="A12" s="133" t="s">
        <v>474</v>
      </c>
      <c r="B12" s="134"/>
      <c r="C12" s="135"/>
      <c r="D12" s="136"/>
      <c r="E12" s="136"/>
      <c r="F12" s="137"/>
      <c r="G12" s="137"/>
      <c r="H12" s="137"/>
      <c r="I12" s="137"/>
      <c r="J12" s="137"/>
      <c r="K12" s="137"/>
      <c r="L12" s="138"/>
    </row>
    <row r="13" spans="1:12" s="114" customFormat="1" ht="15" customHeight="1">
      <c r="A13" s="286" t="s">
        <v>473</v>
      </c>
      <c r="B13" s="128" t="s">
        <v>471</v>
      </c>
      <c r="C13" s="129" t="s">
        <v>472</v>
      </c>
      <c r="D13" s="130">
        <v>129</v>
      </c>
      <c r="E13" s="130">
        <v>213</v>
      </c>
      <c r="F13" s="131">
        <f aca="true" t="shared" si="2" ref="F13:K13">SUM(F14+F15+F16+F17)</f>
        <v>91426.47</v>
      </c>
      <c r="G13" s="131">
        <f t="shared" si="2"/>
        <v>91426.47</v>
      </c>
      <c r="H13" s="131">
        <f t="shared" si="2"/>
        <v>0</v>
      </c>
      <c r="I13" s="131">
        <f t="shared" si="2"/>
        <v>0</v>
      </c>
      <c r="J13" s="131">
        <f t="shared" si="2"/>
        <v>0</v>
      </c>
      <c r="K13" s="131">
        <f t="shared" si="2"/>
        <v>0</v>
      </c>
      <c r="L13" s="132"/>
    </row>
    <row r="14" spans="1:12" s="114" customFormat="1" ht="71.25" customHeight="1">
      <c r="A14" s="139" t="s">
        <v>935</v>
      </c>
      <c r="B14" s="134" t="s">
        <v>471</v>
      </c>
      <c r="C14" s="135" t="s">
        <v>472</v>
      </c>
      <c r="D14" s="136">
        <v>129</v>
      </c>
      <c r="E14" s="136">
        <v>213</v>
      </c>
      <c r="F14" s="137">
        <f>SUM(G14+H14)</f>
        <v>91426.47</v>
      </c>
      <c r="G14" s="137">
        <v>91426.47</v>
      </c>
      <c r="H14" s="137">
        <v>0</v>
      </c>
      <c r="I14" s="137">
        <f>SUM(J14+K14)</f>
        <v>0</v>
      </c>
      <c r="J14" s="137">
        <v>0</v>
      </c>
      <c r="K14" s="137">
        <v>0</v>
      </c>
      <c r="L14" s="138" t="s">
        <v>475</v>
      </c>
    </row>
    <row r="15" spans="1:12" s="114" customFormat="1" ht="83.25" customHeight="1" hidden="1">
      <c r="A15" s="139" t="s">
        <v>875</v>
      </c>
      <c r="B15" s="134" t="s">
        <v>471</v>
      </c>
      <c r="C15" s="135" t="s">
        <v>472</v>
      </c>
      <c r="D15" s="136">
        <v>129</v>
      </c>
      <c r="E15" s="136">
        <v>213</v>
      </c>
      <c r="F15" s="137">
        <f>SUM(G15+H15)</f>
        <v>0</v>
      </c>
      <c r="G15" s="137">
        <v>0</v>
      </c>
      <c r="H15" s="137">
        <v>0</v>
      </c>
      <c r="I15" s="137">
        <f>SUM(J15+K15)</f>
        <v>0</v>
      </c>
      <c r="J15" s="137">
        <v>0</v>
      </c>
      <c r="K15" s="137">
        <v>0</v>
      </c>
      <c r="L15" s="138" t="s">
        <v>876</v>
      </c>
    </row>
    <row r="16" spans="1:12" s="114" customFormat="1" ht="72.75" customHeight="1" hidden="1">
      <c r="A16" s="139" t="s">
        <v>877</v>
      </c>
      <c r="B16" s="134" t="s">
        <v>471</v>
      </c>
      <c r="C16" s="135" t="s">
        <v>472</v>
      </c>
      <c r="D16" s="136">
        <v>129</v>
      </c>
      <c r="E16" s="136">
        <v>213</v>
      </c>
      <c r="F16" s="137">
        <f>SUM(G16+H16)</f>
        <v>0</v>
      </c>
      <c r="G16" s="137">
        <v>0</v>
      </c>
      <c r="H16" s="137">
        <v>0</v>
      </c>
      <c r="I16" s="137">
        <f>SUM(J16+K16)</f>
        <v>0</v>
      </c>
      <c r="J16" s="137">
        <v>0</v>
      </c>
      <c r="K16" s="137">
        <v>0</v>
      </c>
      <c r="L16" s="138" t="s">
        <v>882</v>
      </c>
    </row>
    <row r="17" spans="1:12" s="114" customFormat="1" ht="72.75" customHeight="1" hidden="1">
      <c r="A17" s="139" t="s">
        <v>878</v>
      </c>
      <c r="B17" s="134" t="s">
        <v>471</v>
      </c>
      <c r="C17" s="135" t="s">
        <v>472</v>
      </c>
      <c r="D17" s="136">
        <v>129</v>
      </c>
      <c r="E17" s="136">
        <v>213</v>
      </c>
      <c r="F17" s="137">
        <f>SUM(G17+H17)</f>
        <v>0</v>
      </c>
      <c r="G17" s="137">
        <v>0</v>
      </c>
      <c r="H17" s="137">
        <v>0</v>
      </c>
      <c r="I17" s="137">
        <f>SUM(J17+K17)</f>
        <v>0</v>
      </c>
      <c r="J17" s="137">
        <v>0</v>
      </c>
      <c r="K17" s="137">
        <v>0</v>
      </c>
      <c r="L17" s="138" t="s">
        <v>888</v>
      </c>
    </row>
    <row r="18" spans="1:12" s="114" customFormat="1" ht="37.5" customHeight="1">
      <c r="A18" s="287" t="s">
        <v>251</v>
      </c>
      <c r="B18" s="128" t="s">
        <v>471</v>
      </c>
      <c r="C18" s="129" t="s">
        <v>472</v>
      </c>
      <c r="D18" s="130">
        <v>244</v>
      </c>
      <c r="E18" s="130"/>
      <c r="F18" s="140">
        <f aca="true" t="shared" si="3" ref="F18:K18">SUM(F20)</f>
        <v>4876.18</v>
      </c>
      <c r="G18" s="140">
        <f t="shared" si="3"/>
        <v>4876.18</v>
      </c>
      <c r="H18" s="140">
        <f t="shared" si="3"/>
        <v>0</v>
      </c>
      <c r="I18" s="140">
        <f t="shared" si="3"/>
        <v>0</v>
      </c>
      <c r="J18" s="140">
        <f t="shared" si="3"/>
        <v>0</v>
      </c>
      <c r="K18" s="140">
        <f t="shared" si="3"/>
        <v>0</v>
      </c>
      <c r="L18" s="141"/>
    </row>
    <row r="19" spans="1:12" s="114" customFormat="1" ht="12.75" customHeight="1">
      <c r="A19" s="142" t="s">
        <v>477</v>
      </c>
      <c r="B19" s="143"/>
      <c r="C19" s="143"/>
      <c r="D19" s="143"/>
      <c r="E19" s="143"/>
      <c r="F19" s="144"/>
      <c r="G19" s="144"/>
      <c r="H19" s="145"/>
      <c r="I19" s="145"/>
      <c r="J19" s="145"/>
      <c r="K19" s="145"/>
      <c r="L19" s="146"/>
    </row>
    <row r="20" spans="1:12" s="178" customFormat="1" ht="18" customHeight="1">
      <c r="A20" s="287" t="s">
        <v>891</v>
      </c>
      <c r="B20" s="128" t="s">
        <v>471</v>
      </c>
      <c r="C20" s="128" t="s">
        <v>472</v>
      </c>
      <c r="D20" s="128" t="s">
        <v>491</v>
      </c>
      <c r="E20" s="128" t="s">
        <v>492</v>
      </c>
      <c r="F20" s="131">
        <f aca="true" t="shared" si="4" ref="F20:K20">SUM(F21)</f>
        <v>4876.18</v>
      </c>
      <c r="G20" s="131">
        <f t="shared" si="4"/>
        <v>4876.18</v>
      </c>
      <c r="H20" s="131">
        <f t="shared" si="4"/>
        <v>0</v>
      </c>
      <c r="I20" s="131">
        <f t="shared" si="4"/>
        <v>0</v>
      </c>
      <c r="J20" s="131">
        <f t="shared" si="4"/>
        <v>0</v>
      </c>
      <c r="K20" s="131">
        <f t="shared" si="4"/>
        <v>0</v>
      </c>
      <c r="L20" s="177"/>
    </row>
    <row r="21" spans="1:12" s="114" customFormat="1" ht="39.75" customHeight="1">
      <c r="A21" s="147" t="s">
        <v>936</v>
      </c>
      <c r="B21" s="143" t="s">
        <v>471</v>
      </c>
      <c r="C21" s="148" t="s">
        <v>472</v>
      </c>
      <c r="D21" s="113">
        <v>244</v>
      </c>
      <c r="E21" s="113">
        <v>221</v>
      </c>
      <c r="F21" s="149">
        <f>SUM(G21+H21)</f>
        <v>4876.18</v>
      </c>
      <c r="G21" s="145">
        <v>4876.18</v>
      </c>
      <c r="H21" s="144">
        <v>0</v>
      </c>
      <c r="I21" s="144">
        <f>SUM(J21+K21)</f>
        <v>0</v>
      </c>
      <c r="J21" s="144">
        <v>0</v>
      </c>
      <c r="K21" s="144">
        <v>0</v>
      </c>
      <c r="L21" s="150" t="s">
        <v>478</v>
      </c>
    </row>
    <row r="22" spans="1:12" s="114" customFormat="1" ht="64.5" customHeight="1">
      <c r="A22" s="118" t="s">
        <v>202</v>
      </c>
      <c r="B22" s="119" t="s">
        <v>479</v>
      </c>
      <c r="C22" s="151"/>
      <c r="D22" s="120"/>
      <c r="E22" s="120"/>
      <c r="F22" s="121">
        <f>G22+H22</f>
        <v>7127.3</v>
      </c>
      <c r="G22" s="121">
        <f>SUM(G23)</f>
        <v>7119.3</v>
      </c>
      <c r="H22" s="121">
        <f>SUM(H23)</f>
        <v>8</v>
      </c>
      <c r="I22" s="121">
        <f>J22+K22</f>
        <v>26.89</v>
      </c>
      <c r="J22" s="121">
        <f>SUM(J23)</f>
        <v>26.89</v>
      </c>
      <c r="K22" s="121">
        <f>SUM(K23)</f>
        <v>0</v>
      </c>
      <c r="L22" s="122"/>
    </row>
    <row r="23" spans="1:12" s="156" customFormat="1" ht="45" customHeight="1">
      <c r="A23" s="152" t="s">
        <v>185</v>
      </c>
      <c r="B23" s="124" t="s">
        <v>479</v>
      </c>
      <c r="C23" s="125" t="s">
        <v>480</v>
      </c>
      <c r="D23" s="153"/>
      <c r="E23" s="153"/>
      <c r="F23" s="154">
        <f aca="true" t="shared" si="5" ref="F23:K23">SUM(F24+F29+F36+F39+F43)</f>
        <v>7127.3</v>
      </c>
      <c r="G23" s="154">
        <f t="shared" si="5"/>
        <v>7119.3</v>
      </c>
      <c r="H23" s="154">
        <f t="shared" si="5"/>
        <v>8</v>
      </c>
      <c r="I23" s="154">
        <f t="shared" si="5"/>
        <v>26.89</v>
      </c>
      <c r="J23" s="154">
        <f t="shared" si="5"/>
        <v>26.89</v>
      </c>
      <c r="K23" s="154">
        <f t="shared" si="5"/>
        <v>0</v>
      </c>
      <c r="L23" s="155"/>
    </row>
    <row r="24" spans="1:12" s="114" customFormat="1" ht="24" hidden="1">
      <c r="A24" s="283" t="s">
        <v>213</v>
      </c>
      <c r="B24" s="128" t="s">
        <v>479</v>
      </c>
      <c r="C24" s="129" t="s">
        <v>480</v>
      </c>
      <c r="D24" s="130">
        <v>121</v>
      </c>
      <c r="E24" s="130"/>
      <c r="F24" s="131">
        <f aca="true" t="shared" si="6" ref="F24:K24">SUM(F26)</f>
        <v>0</v>
      </c>
      <c r="G24" s="131">
        <f t="shared" si="6"/>
        <v>0</v>
      </c>
      <c r="H24" s="131">
        <f t="shared" si="6"/>
        <v>0</v>
      </c>
      <c r="I24" s="131">
        <f t="shared" si="6"/>
        <v>0</v>
      </c>
      <c r="J24" s="131">
        <f t="shared" si="6"/>
        <v>0</v>
      </c>
      <c r="K24" s="131">
        <f t="shared" si="6"/>
        <v>0</v>
      </c>
      <c r="L24" s="132"/>
    </row>
    <row r="25" spans="1:12" s="114" customFormat="1" ht="12" hidden="1">
      <c r="A25" s="133" t="s">
        <v>474</v>
      </c>
      <c r="B25" s="134"/>
      <c r="C25" s="135"/>
      <c r="D25" s="136"/>
      <c r="E25" s="136"/>
      <c r="F25" s="137"/>
      <c r="G25" s="137"/>
      <c r="H25" s="137"/>
      <c r="I25" s="137"/>
      <c r="J25" s="137"/>
      <c r="K25" s="137"/>
      <c r="L25" s="138"/>
    </row>
    <row r="26" spans="1:12" s="114" customFormat="1" ht="12" hidden="1">
      <c r="A26" s="283" t="s">
        <v>884</v>
      </c>
      <c r="B26" s="128" t="s">
        <v>486</v>
      </c>
      <c r="C26" s="129" t="s">
        <v>489</v>
      </c>
      <c r="D26" s="130">
        <v>121</v>
      </c>
      <c r="E26" s="130">
        <v>211</v>
      </c>
      <c r="F26" s="131">
        <f aca="true" t="shared" si="7" ref="F26:K26">SUM(F27+F28)</f>
        <v>0</v>
      </c>
      <c r="G26" s="131">
        <f t="shared" si="7"/>
        <v>0</v>
      </c>
      <c r="H26" s="131">
        <f t="shared" si="7"/>
        <v>0</v>
      </c>
      <c r="I26" s="131">
        <f t="shared" si="7"/>
        <v>0</v>
      </c>
      <c r="J26" s="131">
        <f t="shared" si="7"/>
        <v>0</v>
      </c>
      <c r="K26" s="131">
        <f t="shared" si="7"/>
        <v>0</v>
      </c>
      <c r="L26" s="132"/>
    </row>
    <row r="27" spans="1:12" s="114" customFormat="1" ht="29.25" customHeight="1" hidden="1">
      <c r="A27" s="139" t="s">
        <v>879</v>
      </c>
      <c r="B27" s="134" t="s">
        <v>479</v>
      </c>
      <c r="C27" s="135" t="s">
        <v>480</v>
      </c>
      <c r="D27" s="136">
        <v>121</v>
      </c>
      <c r="E27" s="136">
        <v>211</v>
      </c>
      <c r="F27" s="137">
        <f>SUM(G27+H27)</f>
        <v>0</v>
      </c>
      <c r="G27" s="137">
        <v>0</v>
      </c>
      <c r="H27" s="137">
        <v>0</v>
      </c>
      <c r="I27" s="137">
        <f>SUM(J27+K27)</f>
        <v>0</v>
      </c>
      <c r="J27" s="137">
        <v>0</v>
      </c>
      <c r="K27" s="137">
        <v>0</v>
      </c>
      <c r="L27" s="157" t="s">
        <v>881</v>
      </c>
    </row>
    <row r="28" spans="1:12" s="114" customFormat="1" ht="73.5" customHeight="1" hidden="1">
      <c r="A28" s="139" t="s">
        <v>880</v>
      </c>
      <c r="B28" s="134" t="s">
        <v>479</v>
      </c>
      <c r="C28" s="135" t="s">
        <v>480</v>
      </c>
      <c r="D28" s="136">
        <v>121</v>
      </c>
      <c r="E28" s="136">
        <v>211</v>
      </c>
      <c r="F28" s="137">
        <f>SUM(G28+H28)</f>
        <v>0</v>
      </c>
      <c r="G28" s="137">
        <v>0</v>
      </c>
      <c r="H28" s="137">
        <v>0</v>
      </c>
      <c r="I28" s="137">
        <f>SUM(J28+K28)</f>
        <v>0</v>
      </c>
      <c r="J28" s="137">
        <v>0</v>
      </c>
      <c r="K28" s="137">
        <v>0</v>
      </c>
      <c r="L28" s="157" t="s">
        <v>556</v>
      </c>
    </row>
    <row r="29" spans="1:12" s="114" customFormat="1" ht="51.75" customHeight="1">
      <c r="A29" s="286" t="s">
        <v>214</v>
      </c>
      <c r="B29" s="128" t="s">
        <v>479</v>
      </c>
      <c r="C29" s="129" t="s">
        <v>480</v>
      </c>
      <c r="D29" s="130">
        <v>129</v>
      </c>
      <c r="E29" s="130"/>
      <c r="F29" s="131">
        <f aca="true" t="shared" si="8" ref="F29:K29">SUM(F31)</f>
        <v>7119.3</v>
      </c>
      <c r="G29" s="131">
        <f t="shared" si="8"/>
        <v>7119.3</v>
      </c>
      <c r="H29" s="131">
        <f t="shared" si="8"/>
        <v>0</v>
      </c>
      <c r="I29" s="131">
        <f t="shared" si="8"/>
        <v>0</v>
      </c>
      <c r="J29" s="131">
        <f t="shared" si="8"/>
        <v>0</v>
      </c>
      <c r="K29" s="131">
        <f t="shared" si="8"/>
        <v>0</v>
      </c>
      <c r="L29" s="132"/>
    </row>
    <row r="30" spans="1:12" s="114" customFormat="1" ht="12">
      <c r="A30" s="133" t="s">
        <v>474</v>
      </c>
      <c r="B30" s="134"/>
      <c r="C30" s="135"/>
      <c r="D30" s="136"/>
      <c r="E30" s="136"/>
      <c r="F30" s="137"/>
      <c r="G30" s="137"/>
      <c r="H30" s="137"/>
      <c r="I30" s="137"/>
      <c r="J30" s="137"/>
      <c r="K30" s="137"/>
      <c r="L30" s="138"/>
    </row>
    <row r="31" spans="1:12" s="114" customFormat="1" ht="15" customHeight="1">
      <c r="A31" s="286" t="s">
        <v>473</v>
      </c>
      <c r="B31" s="128" t="s">
        <v>479</v>
      </c>
      <c r="C31" s="129" t="s">
        <v>480</v>
      </c>
      <c r="D31" s="130">
        <v>129</v>
      </c>
      <c r="E31" s="130">
        <v>213</v>
      </c>
      <c r="F31" s="131">
        <f aca="true" t="shared" si="9" ref="F31:K31">SUM(F32+F33+F34+F35+F36)</f>
        <v>7119.3</v>
      </c>
      <c r="G31" s="131">
        <f t="shared" si="9"/>
        <v>7119.3</v>
      </c>
      <c r="H31" s="131">
        <f t="shared" si="9"/>
        <v>0</v>
      </c>
      <c r="I31" s="131">
        <f t="shared" si="9"/>
        <v>0</v>
      </c>
      <c r="J31" s="131">
        <f t="shared" si="9"/>
        <v>0</v>
      </c>
      <c r="K31" s="131">
        <f t="shared" si="9"/>
        <v>0</v>
      </c>
      <c r="L31" s="132"/>
    </row>
    <row r="32" spans="1:12" s="114" customFormat="1" ht="73.5" customHeight="1">
      <c r="A32" s="139" t="s">
        <v>935</v>
      </c>
      <c r="B32" s="134" t="s">
        <v>479</v>
      </c>
      <c r="C32" s="135" t="s">
        <v>480</v>
      </c>
      <c r="D32" s="136">
        <v>129</v>
      </c>
      <c r="E32" s="136">
        <v>213</v>
      </c>
      <c r="F32" s="137">
        <f>SUM(G32+H32)</f>
        <v>7119.3</v>
      </c>
      <c r="G32" s="137">
        <v>7119.3</v>
      </c>
      <c r="H32" s="137">
        <v>0</v>
      </c>
      <c r="I32" s="137">
        <f>SUM(J32+K32)</f>
        <v>0</v>
      </c>
      <c r="J32" s="137">
        <v>0</v>
      </c>
      <c r="K32" s="137">
        <v>0</v>
      </c>
      <c r="L32" s="157" t="s">
        <v>475</v>
      </c>
    </row>
    <row r="33" spans="1:12" s="114" customFormat="1" ht="84.75" customHeight="1" hidden="1">
      <c r="A33" s="139" t="s">
        <v>875</v>
      </c>
      <c r="B33" s="134" t="s">
        <v>479</v>
      </c>
      <c r="C33" s="135" t="s">
        <v>480</v>
      </c>
      <c r="D33" s="136">
        <v>129</v>
      </c>
      <c r="E33" s="136">
        <v>213</v>
      </c>
      <c r="F33" s="137">
        <f>SUM(G33+H33)</f>
        <v>0</v>
      </c>
      <c r="G33" s="137">
        <v>0</v>
      </c>
      <c r="H33" s="137">
        <v>0</v>
      </c>
      <c r="I33" s="137">
        <f>SUM(J33+K33)</f>
        <v>0</v>
      </c>
      <c r="J33" s="137">
        <v>0</v>
      </c>
      <c r="K33" s="137"/>
      <c r="L33" s="138" t="s">
        <v>876</v>
      </c>
    </row>
    <row r="34" spans="1:12" s="114" customFormat="1" ht="72" customHeight="1" hidden="1">
      <c r="A34" s="139" t="s">
        <v>877</v>
      </c>
      <c r="B34" s="134" t="s">
        <v>479</v>
      </c>
      <c r="C34" s="135" t="s">
        <v>480</v>
      </c>
      <c r="D34" s="136">
        <v>129</v>
      </c>
      <c r="E34" s="136">
        <v>213</v>
      </c>
      <c r="F34" s="137">
        <f>SUM(G34+H34)</f>
        <v>0</v>
      </c>
      <c r="G34" s="137">
        <v>0</v>
      </c>
      <c r="H34" s="137">
        <v>0</v>
      </c>
      <c r="I34" s="137">
        <f>SUM(J34+K34)</f>
        <v>0</v>
      </c>
      <c r="J34" s="137">
        <v>0</v>
      </c>
      <c r="K34" s="137"/>
      <c r="L34" s="138" t="s">
        <v>883</v>
      </c>
    </row>
    <row r="35" spans="1:12" s="114" customFormat="1" ht="72" customHeight="1" hidden="1">
      <c r="A35" s="139" t="s">
        <v>878</v>
      </c>
      <c r="B35" s="134" t="s">
        <v>479</v>
      </c>
      <c r="C35" s="135" t="s">
        <v>480</v>
      </c>
      <c r="D35" s="136">
        <v>129</v>
      </c>
      <c r="E35" s="136">
        <v>213</v>
      </c>
      <c r="F35" s="137">
        <f>SUM(G35+H35)</f>
        <v>0</v>
      </c>
      <c r="G35" s="137">
        <v>0</v>
      </c>
      <c r="H35" s="137">
        <v>0</v>
      </c>
      <c r="I35" s="137">
        <f>SUM(J35+K35)</f>
        <v>0</v>
      </c>
      <c r="J35" s="137">
        <v>0</v>
      </c>
      <c r="K35" s="137"/>
      <c r="L35" s="138" t="s">
        <v>887</v>
      </c>
    </row>
    <row r="36" spans="1:12" s="114" customFormat="1" ht="39" customHeight="1" hidden="1">
      <c r="A36" s="287" t="s">
        <v>251</v>
      </c>
      <c r="B36" s="168" t="s">
        <v>479</v>
      </c>
      <c r="C36" s="169" t="s">
        <v>480</v>
      </c>
      <c r="D36" s="170">
        <v>244</v>
      </c>
      <c r="E36" s="170"/>
      <c r="F36" s="284">
        <f aca="true" t="shared" si="10" ref="F36:K36">SUM(F38)</f>
        <v>0</v>
      </c>
      <c r="G36" s="284">
        <f t="shared" si="10"/>
        <v>0</v>
      </c>
      <c r="H36" s="284">
        <f t="shared" si="10"/>
        <v>0</v>
      </c>
      <c r="I36" s="284">
        <f t="shared" si="10"/>
        <v>0</v>
      </c>
      <c r="J36" s="284">
        <f t="shared" si="10"/>
        <v>0</v>
      </c>
      <c r="K36" s="284">
        <f t="shared" si="10"/>
        <v>0</v>
      </c>
      <c r="L36" s="285"/>
    </row>
    <row r="37" spans="1:12" s="114" customFormat="1" ht="12.75" customHeight="1" hidden="1">
      <c r="A37" s="158" t="s">
        <v>481</v>
      </c>
      <c r="B37" s="159"/>
      <c r="C37" s="160"/>
      <c r="D37" s="161"/>
      <c r="E37" s="161"/>
      <c r="F37" s="162"/>
      <c r="G37" s="163"/>
      <c r="H37" s="163"/>
      <c r="I37" s="163"/>
      <c r="J37" s="163"/>
      <c r="K37" s="163"/>
      <c r="L37" s="164"/>
    </row>
    <row r="38" spans="1:12" s="114" customFormat="1" ht="48" customHeight="1" hidden="1">
      <c r="A38" s="147" t="s">
        <v>870</v>
      </c>
      <c r="B38" s="143" t="s">
        <v>479</v>
      </c>
      <c r="C38" s="279" t="s">
        <v>480</v>
      </c>
      <c r="D38" s="280">
        <v>244</v>
      </c>
      <c r="E38" s="280">
        <v>310</v>
      </c>
      <c r="F38" s="149">
        <f>SUM(G38+H38)</f>
        <v>0</v>
      </c>
      <c r="G38" s="145">
        <v>0</v>
      </c>
      <c r="H38" s="145">
        <v>0</v>
      </c>
      <c r="I38" s="145">
        <f>SUM(J38+K38)</f>
        <v>0</v>
      </c>
      <c r="J38" s="145">
        <v>0</v>
      </c>
      <c r="K38" s="145">
        <v>0</v>
      </c>
      <c r="L38" s="150" t="s">
        <v>861</v>
      </c>
    </row>
    <row r="39" spans="1:12" s="114" customFormat="1" ht="24">
      <c r="A39" s="283" t="s">
        <v>236</v>
      </c>
      <c r="B39" s="128" t="s">
        <v>479</v>
      </c>
      <c r="C39" s="129" t="s">
        <v>480</v>
      </c>
      <c r="D39" s="130">
        <v>851</v>
      </c>
      <c r="E39" s="130"/>
      <c r="F39" s="131">
        <f aca="true" t="shared" si="11" ref="F39:K39">SUM(F41)</f>
        <v>8</v>
      </c>
      <c r="G39" s="131">
        <f t="shared" si="11"/>
        <v>0</v>
      </c>
      <c r="H39" s="131">
        <f t="shared" si="11"/>
        <v>8</v>
      </c>
      <c r="I39" s="131">
        <f t="shared" si="11"/>
        <v>0</v>
      </c>
      <c r="J39" s="131">
        <f t="shared" si="11"/>
        <v>0</v>
      </c>
      <c r="K39" s="131">
        <f t="shared" si="11"/>
        <v>0</v>
      </c>
      <c r="L39" s="132"/>
    </row>
    <row r="40" spans="1:12" s="114" customFormat="1" ht="12">
      <c r="A40" s="133" t="s">
        <v>474</v>
      </c>
      <c r="B40" s="134"/>
      <c r="C40" s="135"/>
      <c r="D40" s="136"/>
      <c r="E40" s="136"/>
      <c r="F40" s="137"/>
      <c r="G40" s="137"/>
      <c r="H40" s="137"/>
      <c r="I40" s="137"/>
      <c r="J40" s="137"/>
      <c r="K40" s="137"/>
      <c r="L40" s="138"/>
    </row>
    <row r="41" spans="1:12" s="114" customFormat="1" ht="15" customHeight="1">
      <c r="A41" s="286" t="s">
        <v>482</v>
      </c>
      <c r="B41" s="128" t="s">
        <v>479</v>
      </c>
      <c r="C41" s="129" t="s">
        <v>480</v>
      </c>
      <c r="D41" s="130">
        <v>851</v>
      </c>
      <c r="E41" s="130">
        <v>290</v>
      </c>
      <c r="F41" s="131">
        <f aca="true" t="shared" si="12" ref="F41:K41">SUM(F42)</f>
        <v>8</v>
      </c>
      <c r="G41" s="131">
        <f t="shared" si="12"/>
        <v>0</v>
      </c>
      <c r="H41" s="131">
        <f t="shared" si="12"/>
        <v>8</v>
      </c>
      <c r="I41" s="131">
        <f t="shared" si="12"/>
        <v>0</v>
      </c>
      <c r="J41" s="131">
        <f t="shared" si="12"/>
        <v>0</v>
      </c>
      <c r="K41" s="131">
        <f t="shared" si="12"/>
        <v>0</v>
      </c>
      <c r="L41" s="132"/>
    </row>
    <row r="42" spans="1:12" s="114" customFormat="1" ht="70.5" customHeight="1">
      <c r="A42" s="147" t="s">
        <v>483</v>
      </c>
      <c r="B42" s="134" t="s">
        <v>479</v>
      </c>
      <c r="C42" s="135" t="s">
        <v>480</v>
      </c>
      <c r="D42" s="136">
        <v>851</v>
      </c>
      <c r="E42" s="136">
        <v>291</v>
      </c>
      <c r="F42" s="137">
        <f>SUM(G42+H42)</f>
        <v>8</v>
      </c>
      <c r="G42" s="137">
        <v>0</v>
      </c>
      <c r="H42" s="137">
        <v>8</v>
      </c>
      <c r="I42" s="137">
        <f>SUM(J42+K42)</f>
        <v>0</v>
      </c>
      <c r="J42" s="137">
        <v>0</v>
      </c>
      <c r="K42" s="137">
        <v>0</v>
      </c>
      <c r="L42" s="146" t="s">
        <v>512</v>
      </c>
    </row>
    <row r="43" spans="1:12" s="114" customFormat="1" ht="12">
      <c r="A43" s="283" t="s">
        <v>242</v>
      </c>
      <c r="B43" s="128" t="s">
        <v>479</v>
      </c>
      <c r="C43" s="129" t="s">
        <v>480</v>
      </c>
      <c r="D43" s="130">
        <v>853</v>
      </c>
      <c r="E43" s="130"/>
      <c r="F43" s="131">
        <f aca="true" t="shared" si="13" ref="F43:K43">SUM(F45)</f>
        <v>0</v>
      </c>
      <c r="G43" s="131">
        <f t="shared" si="13"/>
        <v>0</v>
      </c>
      <c r="H43" s="131">
        <f t="shared" si="13"/>
        <v>0</v>
      </c>
      <c r="I43" s="131">
        <f t="shared" si="13"/>
        <v>26.89</v>
      </c>
      <c r="J43" s="131">
        <f t="shared" si="13"/>
        <v>26.89</v>
      </c>
      <c r="K43" s="131">
        <f t="shared" si="13"/>
        <v>0</v>
      </c>
      <c r="L43" s="132"/>
    </row>
    <row r="44" spans="1:12" s="114" customFormat="1" ht="12">
      <c r="A44" s="133" t="s">
        <v>474</v>
      </c>
      <c r="B44" s="134"/>
      <c r="C44" s="135"/>
      <c r="D44" s="136"/>
      <c r="E44" s="136"/>
      <c r="F44" s="137"/>
      <c r="G44" s="137"/>
      <c r="H44" s="137"/>
      <c r="I44" s="137"/>
      <c r="J44" s="137"/>
      <c r="K44" s="137"/>
      <c r="L44" s="138"/>
    </row>
    <row r="45" spans="1:12" s="114" customFormat="1" ht="15" customHeight="1">
      <c r="A45" s="286" t="s">
        <v>482</v>
      </c>
      <c r="B45" s="128" t="s">
        <v>479</v>
      </c>
      <c r="C45" s="129" t="s">
        <v>480</v>
      </c>
      <c r="D45" s="130">
        <v>853</v>
      </c>
      <c r="E45" s="130">
        <v>290</v>
      </c>
      <c r="F45" s="131">
        <f aca="true" t="shared" si="14" ref="F45:K45">SUM(F46)</f>
        <v>0</v>
      </c>
      <c r="G45" s="131">
        <f t="shared" si="14"/>
        <v>0</v>
      </c>
      <c r="H45" s="131">
        <f t="shared" si="14"/>
        <v>0</v>
      </c>
      <c r="I45" s="131">
        <f t="shared" si="14"/>
        <v>26.89</v>
      </c>
      <c r="J45" s="131">
        <f t="shared" si="14"/>
        <v>26.89</v>
      </c>
      <c r="K45" s="131">
        <f t="shared" si="14"/>
        <v>0</v>
      </c>
      <c r="L45" s="132"/>
    </row>
    <row r="46" spans="1:12" s="114" customFormat="1" ht="70.5" customHeight="1">
      <c r="A46" s="139" t="s">
        <v>938</v>
      </c>
      <c r="B46" s="134" t="s">
        <v>479</v>
      </c>
      <c r="C46" s="135" t="s">
        <v>480</v>
      </c>
      <c r="D46" s="136">
        <v>853</v>
      </c>
      <c r="E46" s="136">
        <v>296</v>
      </c>
      <c r="F46" s="137">
        <f>SUM(G46+H46)</f>
        <v>0</v>
      </c>
      <c r="G46" s="137">
        <v>0</v>
      </c>
      <c r="H46" s="137">
        <v>0</v>
      </c>
      <c r="I46" s="137">
        <f>SUM(J46+K46)</f>
        <v>26.89</v>
      </c>
      <c r="J46" s="137">
        <v>26.89</v>
      </c>
      <c r="K46" s="137">
        <v>0</v>
      </c>
      <c r="L46" s="157" t="s">
        <v>475</v>
      </c>
    </row>
    <row r="47" spans="1:12" s="114" customFormat="1" ht="44.25" customHeight="1">
      <c r="A47" s="321" t="s">
        <v>484</v>
      </c>
      <c r="B47" s="322"/>
      <c r="C47" s="322"/>
      <c r="D47" s="322"/>
      <c r="E47" s="323"/>
      <c r="F47" s="116">
        <f>SUM(G47+H47)</f>
        <v>23478.92</v>
      </c>
      <c r="G47" s="116">
        <f>SUM(G48+G133+G145+G150+G155+G189+G194+G209+G204+G218)</f>
        <v>23478.92</v>
      </c>
      <c r="H47" s="116">
        <f>SUM(H48+H133+H145+H150+H155+H189+H194+H209+H204+H218)</f>
        <v>0</v>
      </c>
      <c r="I47" s="116">
        <f>SUM(J47+K47)</f>
        <v>40616.090000000004</v>
      </c>
      <c r="J47" s="116">
        <f>SUM(J48+J133+J145+J150+J155+J189+J194+J209+J204+J218)</f>
        <v>40616.090000000004</v>
      </c>
      <c r="K47" s="116">
        <f>SUM(K48+K133+K145+K150+K155+K189+K194+K209+K204+K218)</f>
        <v>0</v>
      </c>
      <c r="L47" s="117"/>
    </row>
    <row r="48" spans="1:12" s="114" customFormat="1" ht="63.75" customHeight="1">
      <c r="A48" s="165" t="s">
        <v>485</v>
      </c>
      <c r="B48" s="166" t="s">
        <v>486</v>
      </c>
      <c r="C48" s="166"/>
      <c r="D48" s="166"/>
      <c r="E48" s="166"/>
      <c r="F48" s="121">
        <f aca="true" t="shared" si="15" ref="F48:K48">F49+F61+F109+F114</f>
        <v>23478.92</v>
      </c>
      <c r="G48" s="121">
        <f t="shared" si="15"/>
        <v>23478.92</v>
      </c>
      <c r="H48" s="121">
        <f t="shared" si="15"/>
        <v>0</v>
      </c>
      <c r="I48" s="121">
        <f t="shared" si="15"/>
        <v>40616.090000000004</v>
      </c>
      <c r="J48" s="121">
        <f t="shared" si="15"/>
        <v>40616.090000000004</v>
      </c>
      <c r="K48" s="121">
        <f t="shared" si="15"/>
        <v>0</v>
      </c>
      <c r="L48" s="167"/>
    </row>
    <row r="49" spans="1:12" s="114" customFormat="1" ht="67.5" customHeight="1">
      <c r="A49" s="153" t="s">
        <v>186</v>
      </c>
      <c r="B49" s="124" t="s">
        <v>486</v>
      </c>
      <c r="C49" s="125" t="s">
        <v>487</v>
      </c>
      <c r="D49" s="113"/>
      <c r="E49" s="113"/>
      <c r="F49" s="126">
        <f aca="true" t="shared" si="16" ref="F49:K49">SUM(F50+F57)</f>
        <v>0</v>
      </c>
      <c r="G49" s="126">
        <f t="shared" si="16"/>
        <v>0</v>
      </c>
      <c r="H49" s="126">
        <f t="shared" si="16"/>
        <v>0</v>
      </c>
      <c r="I49" s="126">
        <f t="shared" si="16"/>
        <v>6036.07</v>
      </c>
      <c r="J49" s="126">
        <f t="shared" si="16"/>
        <v>6036.07</v>
      </c>
      <c r="K49" s="126">
        <f t="shared" si="16"/>
        <v>0</v>
      </c>
      <c r="L49" s="150"/>
    </row>
    <row r="50" spans="1:12" s="114" customFormat="1" ht="51.75" customHeight="1">
      <c r="A50" s="286" t="s">
        <v>214</v>
      </c>
      <c r="B50" s="128" t="s">
        <v>486</v>
      </c>
      <c r="C50" s="129" t="s">
        <v>487</v>
      </c>
      <c r="D50" s="130">
        <v>129</v>
      </c>
      <c r="E50" s="130"/>
      <c r="F50" s="131">
        <f aca="true" t="shared" si="17" ref="F50:K50">SUM(F52)</f>
        <v>0</v>
      </c>
      <c r="G50" s="131">
        <f t="shared" si="17"/>
        <v>0</v>
      </c>
      <c r="H50" s="131">
        <f t="shared" si="17"/>
        <v>0</v>
      </c>
      <c r="I50" s="131">
        <f t="shared" si="17"/>
        <v>6036.07</v>
      </c>
      <c r="J50" s="131">
        <f t="shared" si="17"/>
        <v>6036.07</v>
      </c>
      <c r="K50" s="131">
        <f t="shared" si="17"/>
        <v>0</v>
      </c>
      <c r="L50" s="132"/>
    </row>
    <row r="51" spans="1:12" s="114" customFormat="1" ht="12">
      <c r="A51" s="133" t="s">
        <v>474</v>
      </c>
      <c r="B51" s="134"/>
      <c r="C51" s="135"/>
      <c r="D51" s="136"/>
      <c r="E51" s="136"/>
      <c r="F51" s="137"/>
      <c r="G51" s="137"/>
      <c r="H51" s="137"/>
      <c r="I51" s="137"/>
      <c r="J51" s="137"/>
      <c r="K51" s="137"/>
      <c r="L51" s="138"/>
    </row>
    <row r="52" spans="1:12" s="114" customFormat="1" ht="15" customHeight="1">
      <c r="A52" s="286" t="s">
        <v>473</v>
      </c>
      <c r="B52" s="128" t="s">
        <v>486</v>
      </c>
      <c r="C52" s="129" t="s">
        <v>487</v>
      </c>
      <c r="D52" s="130">
        <v>129</v>
      </c>
      <c r="E52" s="130">
        <v>213</v>
      </c>
      <c r="F52" s="131">
        <f aca="true" t="shared" si="18" ref="F52:K52">SUM(F53+F54+F55+F56)</f>
        <v>0</v>
      </c>
      <c r="G52" s="131">
        <f t="shared" si="18"/>
        <v>0</v>
      </c>
      <c r="H52" s="131">
        <f t="shared" si="18"/>
        <v>0</v>
      </c>
      <c r="I52" s="131">
        <f t="shared" si="18"/>
        <v>6036.07</v>
      </c>
      <c r="J52" s="131">
        <f t="shared" si="18"/>
        <v>6036.07</v>
      </c>
      <c r="K52" s="131">
        <f t="shared" si="18"/>
        <v>0</v>
      </c>
      <c r="L52" s="132"/>
    </row>
    <row r="53" spans="1:12" s="114" customFormat="1" ht="70.5" customHeight="1">
      <c r="A53" s="139" t="s">
        <v>938</v>
      </c>
      <c r="B53" s="134" t="s">
        <v>486</v>
      </c>
      <c r="C53" s="135" t="s">
        <v>487</v>
      </c>
      <c r="D53" s="136">
        <v>129</v>
      </c>
      <c r="E53" s="136">
        <v>213</v>
      </c>
      <c r="F53" s="137">
        <f>SUM(G53+H53)</f>
        <v>0</v>
      </c>
      <c r="G53" s="137">
        <v>0</v>
      </c>
      <c r="H53" s="137">
        <v>0</v>
      </c>
      <c r="I53" s="137">
        <f>SUM(J53+K53)</f>
        <v>6036.07</v>
      </c>
      <c r="J53" s="137">
        <v>6036.07</v>
      </c>
      <c r="K53" s="137">
        <v>0</v>
      </c>
      <c r="L53" s="157" t="s">
        <v>475</v>
      </c>
    </row>
    <row r="54" spans="1:12" s="114" customFormat="1" ht="86.25" customHeight="1" hidden="1">
      <c r="A54" s="139" t="s">
        <v>875</v>
      </c>
      <c r="B54" s="134" t="s">
        <v>486</v>
      </c>
      <c r="C54" s="135" t="s">
        <v>487</v>
      </c>
      <c r="D54" s="136">
        <v>129</v>
      </c>
      <c r="E54" s="136">
        <v>213</v>
      </c>
      <c r="F54" s="137">
        <f>SUM(G54+H54)</f>
        <v>0</v>
      </c>
      <c r="G54" s="137">
        <v>0</v>
      </c>
      <c r="H54" s="137">
        <v>0</v>
      </c>
      <c r="I54" s="137">
        <f>SUM(J54+K54)</f>
        <v>0</v>
      </c>
      <c r="J54" s="137">
        <v>0</v>
      </c>
      <c r="K54" s="137">
        <v>0</v>
      </c>
      <c r="L54" s="138" t="s">
        <v>876</v>
      </c>
    </row>
    <row r="55" spans="1:12" s="114" customFormat="1" ht="86.25" customHeight="1" hidden="1">
      <c r="A55" s="139" t="s">
        <v>877</v>
      </c>
      <c r="B55" s="134" t="s">
        <v>486</v>
      </c>
      <c r="C55" s="135" t="s">
        <v>487</v>
      </c>
      <c r="D55" s="136">
        <v>129</v>
      </c>
      <c r="E55" s="136">
        <v>213</v>
      </c>
      <c r="F55" s="137">
        <f>SUM(G55+H55)</f>
        <v>0</v>
      </c>
      <c r="G55" s="137">
        <v>0</v>
      </c>
      <c r="H55" s="137">
        <v>0</v>
      </c>
      <c r="I55" s="137">
        <f>SUM(J55+K55)</f>
        <v>0</v>
      </c>
      <c r="J55" s="137">
        <v>0</v>
      </c>
      <c r="K55" s="137">
        <v>0</v>
      </c>
      <c r="L55" s="138" t="s">
        <v>885</v>
      </c>
    </row>
    <row r="56" spans="1:12" s="114" customFormat="1" ht="86.25" customHeight="1" hidden="1">
      <c r="A56" s="139" t="s">
        <v>878</v>
      </c>
      <c r="B56" s="134" t="s">
        <v>486</v>
      </c>
      <c r="C56" s="135" t="s">
        <v>487</v>
      </c>
      <c r="D56" s="136">
        <v>129</v>
      </c>
      <c r="E56" s="136">
        <v>213</v>
      </c>
      <c r="F56" s="137">
        <f>SUM(G56+H56)</f>
        <v>0</v>
      </c>
      <c r="G56" s="137">
        <v>0</v>
      </c>
      <c r="H56" s="137">
        <v>0</v>
      </c>
      <c r="I56" s="137">
        <f>SUM(J56+K56)</f>
        <v>0</v>
      </c>
      <c r="J56" s="137">
        <v>0</v>
      </c>
      <c r="K56" s="137">
        <v>0</v>
      </c>
      <c r="L56" s="138" t="s">
        <v>886</v>
      </c>
    </row>
    <row r="57" spans="1:12" s="114" customFormat="1" ht="35.25" customHeight="1" hidden="1">
      <c r="A57" s="287" t="s">
        <v>251</v>
      </c>
      <c r="B57" s="168" t="s">
        <v>486</v>
      </c>
      <c r="C57" s="169" t="s">
        <v>487</v>
      </c>
      <c r="D57" s="170">
        <v>244</v>
      </c>
      <c r="E57" s="170"/>
      <c r="F57" s="171">
        <f aca="true" t="shared" si="19" ref="F57:K57">SUM(F59)</f>
        <v>0</v>
      </c>
      <c r="G57" s="171">
        <f t="shared" si="19"/>
        <v>0</v>
      </c>
      <c r="H57" s="171">
        <f t="shared" si="19"/>
        <v>0</v>
      </c>
      <c r="I57" s="171">
        <f t="shared" si="19"/>
        <v>0</v>
      </c>
      <c r="J57" s="171">
        <f t="shared" si="19"/>
        <v>0</v>
      </c>
      <c r="K57" s="171">
        <f t="shared" si="19"/>
        <v>0</v>
      </c>
      <c r="L57" s="172"/>
    </row>
    <row r="58" spans="1:12" s="114" customFormat="1" ht="15.75" customHeight="1" hidden="1">
      <c r="A58" s="142" t="s">
        <v>477</v>
      </c>
      <c r="B58" s="143"/>
      <c r="C58" s="143"/>
      <c r="D58" s="143"/>
      <c r="E58" s="143"/>
      <c r="F58" s="144"/>
      <c r="G58" s="144"/>
      <c r="H58" s="145"/>
      <c r="I58" s="145"/>
      <c r="J58" s="145"/>
      <c r="K58" s="145"/>
      <c r="L58" s="146"/>
    </row>
    <row r="59" spans="1:12" s="178" customFormat="1" ht="18" customHeight="1" hidden="1">
      <c r="A59" s="287" t="s">
        <v>891</v>
      </c>
      <c r="B59" s="128" t="s">
        <v>486</v>
      </c>
      <c r="C59" s="128" t="s">
        <v>487</v>
      </c>
      <c r="D59" s="128" t="s">
        <v>491</v>
      </c>
      <c r="E59" s="128" t="s">
        <v>492</v>
      </c>
      <c r="F59" s="131">
        <f aca="true" t="shared" si="20" ref="F59:K59">SUM(F60)</f>
        <v>0</v>
      </c>
      <c r="G59" s="131">
        <f t="shared" si="20"/>
        <v>0</v>
      </c>
      <c r="H59" s="131">
        <f t="shared" si="20"/>
        <v>0</v>
      </c>
      <c r="I59" s="131">
        <f t="shared" si="20"/>
        <v>0</v>
      </c>
      <c r="J59" s="131">
        <f t="shared" si="20"/>
        <v>0</v>
      </c>
      <c r="K59" s="131">
        <f t="shared" si="20"/>
        <v>0</v>
      </c>
      <c r="L59" s="177"/>
    </row>
    <row r="60" spans="1:12" s="114" customFormat="1" ht="93" customHeight="1" hidden="1">
      <c r="A60" s="147" t="s">
        <v>889</v>
      </c>
      <c r="B60" s="143" t="s">
        <v>486</v>
      </c>
      <c r="C60" s="148" t="s">
        <v>487</v>
      </c>
      <c r="D60" s="113">
        <v>244</v>
      </c>
      <c r="E60" s="113">
        <v>221</v>
      </c>
      <c r="F60" s="149">
        <f>SUM(G60+H60)</f>
        <v>0</v>
      </c>
      <c r="G60" s="144">
        <v>0</v>
      </c>
      <c r="H60" s="144">
        <v>0</v>
      </c>
      <c r="I60" s="145">
        <f>SUM(J60+K60)</f>
        <v>0</v>
      </c>
      <c r="J60" s="145">
        <v>0</v>
      </c>
      <c r="K60" s="144">
        <v>0</v>
      </c>
      <c r="L60" s="150" t="s">
        <v>890</v>
      </c>
    </row>
    <row r="61" spans="1:12" s="114" customFormat="1" ht="51.75" customHeight="1">
      <c r="A61" s="173" t="s">
        <v>488</v>
      </c>
      <c r="B61" s="124" t="s">
        <v>486</v>
      </c>
      <c r="C61" s="124" t="s">
        <v>489</v>
      </c>
      <c r="D61" s="124"/>
      <c r="E61" s="124"/>
      <c r="F61" s="174">
        <f aca="true" t="shared" si="21" ref="F61:K61">SUM(F62+F70+F78)</f>
        <v>23478.92</v>
      </c>
      <c r="G61" s="174">
        <f t="shared" si="21"/>
        <v>23478.92</v>
      </c>
      <c r="H61" s="174">
        <f t="shared" si="21"/>
        <v>0</v>
      </c>
      <c r="I61" s="174">
        <f t="shared" si="21"/>
        <v>32600.29</v>
      </c>
      <c r="J61" s="174">
        <f t="shared" si="21"/>
        <v>32600.29</v>
      </c>
      <c r="K61" s="174">
        <f t="shared" si="21"/>
        <v>0</v>
      </c>
      <c r="L61" s="175"/>
    </row>
    <row r="62" spans="1:12" s="114" customFormat="1" ht="24" hidden="1">
      <c r="A62" s="283" t="s">
        <v>213</v>
      </c>
      <c r="B62" s="128" t="s">
        <v>486</v>
      </c>
      <c r="C62" s="129" t="s">
        <v>489</v>
      </c>
      <c r="D62" s="130">
        <v>121</v>
      </c>
      <c r="E62" s="130"/>
      <c r="F62" s="131">
        <f aca="true" t="shared" si="22" ref="F62:K62">SUM(F64+F68)</f>
        <v>0</v>
      </c>
      <c r="G62" s="131">
        <f t="shared" si="22"/>
        <v>0</v>
      </c>
      <c r="H62" s="131">
        <f t="shared" si="22"/>
        <v>0</v>
      </c>
      <c r="I62" s="131">
        <f t="shared" si="22"/>
        <v>0</v>
      </c>
      <c r="J62" s="131">
        <f t="shared" si="22"/>
        <v>0</v>
      </c>
      <c r="K62" s="131">
        <f t="shared" si="22"/>
        <v>0</v>
      </c>
      <c r="L62" s="132"/>
    </row>
    <row r="63" spans="1:12" s="114" customFormat="1" ht="12" hidden="1">
      <c r="A63" s="133" t="s">
        <v>474</v>
      </c>
      <c r="B63" s="134"/>
      <c r="C63" s="135"/>
      <c r="D63" s="136"/>
      <c r="E63" s="136"/>
      <c r="F63" s="137"/>
      <c r="G63" s="137"/>
      <c r="H63" s="137"/>
      <c r="I63" s="137"/>
      <c r="J63" s="137"/>
      <c r="K63" s="137"/>
      <c r="L63" s="157"/>
    </row>
    <row r="64" spans="1:12" s="114" customFormat="1" ht="12" hidden="1">
      <c r="A64" s="283" t="s">
        <v>884</v>
      </c>
      <c r="B64" s="128" t="s">
        <v>486</v>
      </c>
      <c r="C64" s="129" t="s">
        <v>489</v>
      </c>
      <c r="D64" s="130">
        <v>121</v>
      </c>
      <c r="E64" s="130">
        <v>211</v>
      </c>
      <c r="F64" s="131">
        <f aca="true" t="shared" si="23" ref="F64:K64">SUM(F65+F66+F67)</f>
        <v>0</v>
      </c>
      <c r="G64" s="131">
        <f t="shared" si="23"/>
        <v>0</v>
      </c>
      <c r="H64" s="131">
        <f t="shared" si="23"/>
        <v>0</v>
      </c>
      <c r="I64" s="131">
        <f t="shared" si="23"/>
        <v>0</v>
      </c>
      <c r="J64" s="131">
        <f t="shared" si="23"/>
        <v>0</v>
      </c>
      <c r="K64" s="131">
        <f t="shared" si="23"/>
        <v>0</v>
      </c>
      <c r="L64" s="132"/>
    </row>
    <row r="65" spans="1:12" s="114" customFormat="1" ht="31.5" customHeight="1" hidden="1">
      <c r="A65" s="139" t="s">
        <v>879</v>
      </c>
      <c r="B65" s="134" t="s">
        <v>486</v>
      </c>
      <c r="C65" s="135" t="s">
        <v>489</v>
      </c>
      <c r="D65" s="136">
        <v>121</v>
      </c>
      <c r="E65" s="136">
        <v>211</v>
      </c>
      <c r="F65" s="137">
        <f>SUM(G65+H65)</f>
        <v>0</v>
      </c>
      <c r="G65" s="137">
        <v>0</v>
      </c>
      <c r="H65" s="137">
        <v>0</v>
      </c>
      <c r="I65" s="137">
        <f>SUM(J65+K65)</f>
        <v>0</v>
      </c>
      <c r="J65" s="137">
        <v>0</v>
      </c>
      <c r="K65" s="137">
        <v>0</v>
      </c>
      <c r="L65" s="157" t="s">
        <v>881</v>
      </c>
    </row>
    <row r="66" spans="1:12" s="114" customFormat="1" ht="73.5" customHeight="1" hidden="1">
      <c r="A66" s="139" t="s">
        <v>896</v>
      </c>
      <c r="B66" s="134" t="s">
        <v>486</v>
      </c>
      <c r="C66" s="135" t="s">
        <v>489</v>
      </c>
      <c r="D66" s="136">
        <v>121</v>
      </c>
      <c r="E66" s="136">
        <v>211</v>
      </c>
      <c r="F66" s="137">
        <f>SUM(G66+H66)</f>
        <v>0</v>
      </c>
      <c r="G66" s="137">
        <v>0</v>
      </c>
      <c r="H66" s="137">
        <v>0</v>
      </c>
      <c r="I66" s="137">
        <f>SUM(J66+K66)</f>
        <v>0</v>
      </c>
      <c r="J66" s="137">
        <v>0</v>
      </c>
      <c r="K66" s="137">
        <v>0</v>
      </c>
      <c r="L66" s="157" t="s">
        <v>490</v>
      </c>
    </row>
    <row r="67" spans="1:12" s="114" customFormat="1" ht="73.5" customHeight="1" hidden="1">
      <c r="A67" s="139" t="s">
        <v>897</v>
      </c>
      <c r="B67" s="134" t="s">
        <v>486</v>
      </c>
      <c r="C67" s="135" t="s">
        <v>489</v>
      </c>
      <c r="D67" s="136">
        <v>121</v>
      </c>
      <c r="E67" s="136">
        <v>211</v>
      </c>
      <c r="F67" s="137">
        <f>SUM(G67+H67)</f>
        <v>0</v>
      </c>
      <c r="G67" s="137">
        <v>0</v>
      </c>
      <c r="H67" s="137">
        <v>0</v>
      </c>
      <c r="I67" s="137">
        <f>SUM(J67+K67)</f>
        <v>0</v>
      </c>
      <c r="J67" s="137">
        <v>0</v>
      </c>
      <c r="K67" s="137">
        <v>0</v>
      </c>
      <c r="L67" s="157" t="s">
        <v>895</v>
      </c>
    </row>
    <row r="68" spans="1:12" s="114" customFormat="1" ht="24" hidden="1">
      <c r="A68" s="283" t="s">
        <v>892</v>
      </c>
      <c r="B68" s="128" t="s">
        <v>486</v>
      </c>
      <c r="C68" s="129" t="s">
        <v>489</v>
      </c>
      <c r="D68" s="130">
        <v>121</v>
      </c>
      <c r="E68" s="130">
        <v>266</v>
      </c>
      <c r="F68" s="131">
        <f aca="true" t="shared" si="24" ref="F68:K68">SUM(F69)</f>
        <v>0</v>
      </c>
      <c r="G68" s="131">
        <f t="shared" si="24"/>
        <v>0</v>
      </c>
      <c r="H68" s="131">
        <f t="shared" si="24"/>
        <v>0</v>
      </c>
      <c r="I68" s="131">
        <f t="shared" si="24"/>
        <v>0</v>
      </c>
      <c r="J68" s="131">
        <f t="shared" si="24"/>
        <v>0</v>
      </c>
      <c r="K68" s="131">
        <f t="shared" si="24"/>
        <v>0</v>
      </c>
      <c r="L68" s="132"/>
    </row>
    <row r="69" spans="1:12" s="114" customFormat="1" ht="73.5" customHeight="1" hidden="1">
      <c r="A69" s="139" t="s">
        <v>894</v>
      </c>
      <c r="B69" s="134" t="s">
        <v>486</v>
      </c>
      <c r="C69" s="135" t="s">
        <v>489</v>
      </c>
      <c r="D69" s="136">
        <v>121</v>
      </c>
      <c r="E69" s="136">
        <v>266</v>
      </c>
      <c r="F69" s="137">
        <f>SUM(G69+H69)</f>
        <v>0</v>
      </c>
      <c r="G69" s="137">
        <v>0</v>
      </c>
      <c r="H69" s="137">
        <v>0</v>
      </c>
      <c r="I69" s="137">
        <f>SUM(J69+K69)</f>
        <v>0</v>
      </c>
      <c r="J69" s="137">
        <v>0</v>
      </c>
      <c r="K69" s="137">
        <v>0</v>
      </c>
      <c r="L69" s="157" t="s">
        <v>490</v>
      </c>
    </row>
    <row r="70" spans="1:12" s="114" customFormat="1" ht="56.25">
      <c r="A70" s="286" t="s">
        <v>214</v>
      </c>
      <c r="B70" s="128" t="s">
        <v>486</v>
      </c>
      <c r="C70" s="129" t="s">
        <v>489</v>
      </c>
      <c r="D70" s="130">
        <v>129</v>
      </c>
      <c r="E70" s="130"/>
      <c r="F70" s="131">
        <f aca="true" t="shared" si="25" ref="F70:K70">SUM(F72)</f>
        <v>7968.52</v>
      </c>
      <c r="G70" s="131">
        <f t="shared" si="25"/>
        <v>7968.52</v>
      </c>
      <c r="H70" s="131">
        <f t="shared" si="25"/>
        <v>0</v>
      </c>
      <c r="I70" s="131">
        <f t="shared" si="25"/>
        <v>0</v>
      </c>
      <c r="J70" s="131">
        <f t="shared" si="25"/>
        <v>0</v>
      </c>
      <c r="K70" s="131">
        <f t="shared" si="25"/>
        <v>0</v>
      </c>
      <c r="L70" s="132"/>
    </row>
    <row r="71" spans="1:12" s="114" customFormat="1" ht="12">
      <c r="A71" s="133" t="s">
        <v>474</v>
      </c>
      <c r="B71" s="134"/>
      <c r="C71" s="135"/>
      <c r="D71" s="136"/>
      <c r="E71" s="136"/>
      <c r="F71" s="137"/>
      <c r="G71" s="137"/>
      <c r="H71" s="137"/>
      <c r="I71" s="137"/>
      <c r="J71" s="137"/>
      <c r="K71" s="137"/>
      <c r="L71" s="157"/>
    </row>
    <row r="72" spans="1:12" s="114" customFormat="1" ht="15" customHeight="1">
      <c r="A72" s="286" t="s">
        <v>473</v>
      </c>
      <c r="B72" s="128" t="s">
        <v>486</v>
      </c>
      <c r="C72" s="129" t="s">
        <v>489</v>
      </c>
      <c r="D72" s="130">
        <v>129</v>
      </c>
      <c r="E72" s="130">
        <v>213</v>
      </c>
      <c r="F72" s="131">
        <f aca="true" t="shared" si="26" ref="F72:K72">SUM(F73+F74+F75+F76+F77)</f>
        <v>7968.52</v>
      </c>
      <c r="G72" s="131">
        <f t="shared" si="26"/>
        <v>7968.52</v>
      </c>
      <c r="H72" s="131">
        <f t="shared" si="26"/>
        <v>0</v>
      </c>
      <c r="I72" s="131">
        <f t="shared" si="26"/>
        <v>0</v>
      </c>
      <c r="J72" s="131">
        <f t="shared" si="26"/>
        <v>0</v>
      </c>
      <c r="K72" s="131">
        <f t="shared" si="26"/>
        <v>0</v>
      </c>
      <c r="L72" s="132"/>
    </row>
    <row r="73" spans="1:12" s="114" customFormat="1" ht="73.5" customHeight="1" hidden="1">
      <c r="A73" s="139" t="s">
        <v>893</v>
      </c>
      <c r="B73" s="134" t="s">
        <v>486</v>
      </c>
      <c r="C73" s="135" t="s">
        <v>489</v>
      </c>
      <c r="D73" s="136">
        <v>121</v>
      </c>
      <c r="E73" s="136">
        <v>266</v>
      </c>
      <c r="F73" s="137">
        <f>SUM(G73+H73)</f>
        <v>0</v>
      </c>
      <c r="G73" s="137">
        <v>0</v>
      </c>
      <c r="H73" s="137">
        <v>0</v>
      </c>
      <c r="I73" s="137">
        <f>SUM(J73+K73)</f>
        <v>0</v>
      </c>
      <c r="J73" s="137">
        <v>0</v>
      </c>
      <c r="K73" s="137">
        <v>0</v>
      </c>
      <c r="L73" s="157" t="s">
        <v>490</v>
      </c>
    </row>
    <row r="74" spans="1:12" s="114" customFormat="1" ht="70.5" customHeight="1">
      <c r="A74" s="139" t="s">
        <v>935</v>
      </c>
      <c r="B74" s="134" t="s">
        <v>486</v>
      </c>
      <c r="C74" s="135" t="s">
        <v>489</v>
      </c>
      <c r="D74" s="136">
        <v>129</v>
      </c>
      <c r="E74" s="136">
        <v>213</v>
      </c>
      <c r="F74" s="137">
        <f>SUM(G74+H74)</f>
        <v>7968.52</v>
      </c>
      <c r="G74" s="137">
        <v>7968.52</v>
      </c>
      <c r="H74" s="137">
        <v>0</v>
      </c>
      <c r="I74" s="137">
        <f>SUM(J74+K74)</f>
        <v>0</v>
      </c>
      <c r="J74" s="137">
        <v>0</v>
      </c>
      <c r="K74" s="137">
        <v>0</v>
      </c>
      <c r="L74" s="157" t="s">
        <v>475</v>
      </c>
    </row>
    <row r="75" spans="1:12" s="114" customFormat="1" ht="84.75" customHeight="1" hidden="1">
      <c r="A75" s="139" t="s">
        <v>877</v>
      </c>
      <c r="B75" s="134" t="s">
        <v>486</v>
      </c>
      <c r="C75" s="135" t="s">
        <v>489</v>
      </c>
      <c r="D75" s="136">
        <v>129</v>
      </c>
      <c r="E75" s="136">
        <v>213</v>
      </c>
      <c r="F75" s="137">
        <f>SUM(G75+H75)</f>
        <v>0</v>
      </c>
      <c r="G75" s="137">
        <v>0</v>
      </c>
      <c r="H75" s="137">
        <v>0</v>
      </c>
      <c r="I75" s="137">
        <f>SUM(J75+K75)</f>
        <v>0</v>
      </c>
      <c r="J75" s="137">
        <v>0</v>
      </c>
      <c r="K75" s="137">
        <v>0</v>
      </c>
      <c r="L75" s="138" t="s">
        <v>876</v>
      </c>
    </row>
    <row r="76" spans="1:12" s="114" customFormat="1" ht="71.25" customHeight="1" hidden="1">
      <c r="A76" s="139" t="s">
        <v>878</v>
      </c>
      <c r="B76" s="134" t="s">
        <v>486</v>
      </c>
      <c r="C76" s="135" t="s">
        <v>489</v>
      </c>
      <c r="D76" s="136">
        <v>129</v>
      </c>
      <c r="E76" s="136">
        <v>213</v>
      </c>
      <c r="F76" s="137">
        <f>SUM(G76+H76)</f>
        <v>0</v>
      </c>
      <c r="G76" s="137">
        <v>0</v>
      </c>
      <c r="H76" s="137">
        <v>0</v>
      </c>
      <c r="I76" s="137">
        <f>SUM(J76+K76)</f>
        <v>0</v>
      </c>
      <c r="J76" s="137">
        <v>0</v>
      </c>
      <c r="K76" s="137">
        <v>0</v>
      </c>
      <c r="L76" s="138" t="s">
        <v>883</v>
      </c>
    </row>
    <row r="77" spans="1:12" s="114" customFormat="1" ht="71.25" customHeight="1" hidden="1">
      <c r="A77" s="139" t="s">
        <v>916</v>
      </c>
      <c r="B77" s="134" t="s">
        <v>486</v>
      </c>
      <c r="C77" s="135" t="s">
        <v>489</v>
      </c>
      <c r="D77" s="136">
        <v>129</v>
      </c>
      <c r="E77" s="136">
        <v>213</v>
      </c>
      <c r="F77" s="137">
        <f>SUM(G77+H77)</f>
        <v>0</v>
      </c>
      <c r="G77" s="137">
        <v>0</v>
      </c>
      <c r="H77" s="137">
        <v>0</v>
      </c>
      <c r="I77" s="137">
        <f>SUM(J77+K77)</f>
        <v>0</v>
      </c>
      <c r="J77" s="137">
        <v>0</v>
      </c>
      <c r="K77" s="137">
        <v>0</v>
      </c>
      <c r="L77" s="138" t="s">
        <v>887</v>
      </c>
    </row>
    <row r="78" spans="1:12" s="178" customFormat="1" ht="39" customHeight="1">
      <c r="A78" s="287" t="s">
        <v>251</v>
      </c>
      <c r="B78" s="128" t="s">
        <v>486</v>
      </c>
      <c r="C78" s="128" t="s">
        <v>489</v>
      </c>
      <c r="D78" s="128" t="s">
        <v>491</v>
      </c>
      <c r="E78" s="128"/>
      <c r="F78" s="131">
        <f aca="true" t="shared" si="27" ref="F78:K78">F80+F85+F92+F97+F102</f>
        <v>15510.4</v>
      </c>
      <c r="G78" s="131">
        <f t="shared" si="27"/>
        <v>15510.4</v>
      </c>
      <c r="H78" s="131">
        <f t="shared" si="27"/>
        <v>0</v>
      </c>
      <c r="I78" s="131">
        <f t="shared" si="27"/>
        <v>32600.29</v>
      </c>
      <c r="J78" s="131">
        <f t="shared" si="27"/>
        <v>32600.29</v>
      </c>
      <c r="K78" s="131">
        <f t="shared" si="27"/>
        <v>0</v>
      </c>
      <c r="L78" s="177"/>
    </row>
    <row r="79" spans="1:12" s="114" customFormat="1" ht="12.75" customHeight="1">
      <c r="A79" s="142" t="s">
        <v>477</v>
      </c>
      <c r="B79" s="143"/>
      <c r="C79" s="143"/>
      <c r="D79" s="143"/>
      <c r="E79" s="143"/>
      <c r="F79" s="144"/>
      <c r="G79" s="144"/>
      <c r="H79" s="145"/>
      <c r="I79" s="145"/>
      <c r="J79" s="145"/>
      <c r="K79" s="145"/>
      <c r="L79" s="146"/>
    </row>
    <row r="80" spans="1:12" s="178" customFormat="1" ht="18" customHeight="1">
      <c r="A80" s="287" t="s">
        <v>891</v>
      </c>
      <c r="B80" s="128" t="s">
        <v>486</v>
      </c>
      <c r="C80" s="128" t="s">
        <v>489</v>
      </c>
      <c r="D80" s="128" t="s">
        <v>491</v>
      </c>
      <c r="E80" s="128" t="s">
        <v>492</v>
      </c>
      <c r="F80" s="131">
        <f aca="true" t="shared" si="28" ref="F80:K80">SUM(F81+F82+F83+F84)</f>
        <v>6593.6</v>
      </c>
      <c r="G80" s="131">
        <f t="shared" si="28"/>
        <v>6593.6</v>
      </c>
      <c r="H80" s="131">
        <f t="shared" si="28"/>
        <v>0</v>
      </c>
      <c r="I80" s="131">
        <f t="shared" si="28"/>
        <v>1645.68</v>
      </c>
      <c r="J80" s="131">
        <f t="shared" si="28"/>
        <v>1645.68</v>
      </c>
      <c r="K80" s="131">
        <f t="shared" si="28"/>
        <v>0</v>
      </c>
      <c r="L80" s="177"/>
    </row>
    <row r="81" spans="1:12" s="114" customFormat="1" ht="60" customHeight="1">
      <c r="A81" s="147" t="s">
        <v>939</v>
      </c>
      <c r="B81" s="143" t="s">
        <v>486</v>
      </c>
      <c r="C81" s="143" t="s">
        <v>489</v>
      </c>
      <c r="D81" s="143" t="s">
        <v>491</v>
      </c>
      <c r="E81" s="143" t="s">
        <v>492</v>
      </c>
      <c r="F81" s="144">
        <f>SUM(G81+H81)</f>
        <v>0</v>
      </c>
      <c r="G81" s="144">
        <v>0</v>
      </c>
      <c r="H81" s="145">
        <v>0</v>
      </c>
      <c r="I81" s="145">
        <f>SUM(J81+K81)</f>
        <v>1645.68</v>
      </c>
      <c r="J81" s="145">
        <v>1645.68</v>
      </c>
      <c r="K81" s="145">
        <v>0</v>
      </c>
      <c r="L81" s="146" t="s">
        <v>899</v>
      </c>
    </row>
    <row r="82" spans="1:12" s="114" customFormat="1" ht="48" customHeight="1" hidden="1">
      <c r="A82" s="147" t="s">
        <v>898</v>
      </c>
      <c r="B82" s="143" t="s">
        <v>486</v>
      </c>
      <c r="C82" s="143" t="s">
        <v>489</v>
      </c>
      <c r="D82" s="143" t="s">
        <v>491</v>
      </c>
      <c r="E82" s="143" t="s">
        <v>492</v>
      </c>
      <c r="F82" s="144">
        <f>SUM(G82+H82)</f>
        <v>0</v>
      </c>
      <c r="G82" s="144">
        <v>0</v>
      </c>
      <c r="H82" s="145">
        <v>0</v>
      </c>
      <c r="I82" s="145">
        <f>SUM(J82+K82)</f>
        <v>0</v>
      </c>
      <c r="J82" s="145">
        <v>0</v>
      </c>
      <c r="K82" s="145">
        <v>0</v>
      </c>
      <c r="L82" s="146" t="s">
        <v>853</v>
      </c>
    </row>
    <row r="83" spans="1:12" s="114" customFormat="1" ht="43.5" customHeight="1">
      <c r="A83" s="179" t="s">
        <v>940</v>
      </c>
      <c r="B83" s="143" t="s">
        <v>486</v>
      </c>
      <c r="C83" s="143" t="s">
        <v>489</v>
      </c>
      <c r="D83" s="143" t="s">
        <v>491</v>
      </c>
      <c r="E83" s="143" t="s">
        <v>492</v>
      </c>
      <c r="F83" s="144">
        <f>SUM(G83+H83)</f>
        <v>5546</v>
      </c>
      <c r="G83" s="144">
        <v>5546</v>
      </c>
      <c r="H83" s="145">
        <v>0</v>
      </c>
      <c r="I83" s="145">
        <f>SUM(J83+K83)</f>
        <v>0</v>
      </c>
      <c r="J83" s="145">
        <v>0</v>
      </c>
      <c r="K83" s="145">
        <v>0</v>
      </c>
      <c r="L83" s="146" t="s">
        <v>493</v>
      </c>
    </row>
    <row r="84" spans="1:12" s="114" customFormat="1" ht="48.75" customHeight="1">
      <c r="A84" s="147" t="s">
        <v>941</v>
      </c>
      <c r="B84" s="143" t="s">
        <v>486</v>
      </c>
      <c r="C84" s="143" t="s">
        <v>489</v>
      </c>
      <c r="D84" s="143" t="s">
        <v>491</v>
      </c>
      <c r="E84" s="143" t="s">
        <v>492</v>
      </c>
      <c r="F84" s="144">
        <f>SUM(G84+H84)</f>
        <v>1047.6</v>
      </c>
      <c r="G84" s="144">
        <v>1047.6</v>
      </c>
      <c r="H84" s="145">
        <v>0</v>
      </c>
      <c r="I84" s="145">
        <f>SUM(J84+K84)</f>
        <v>0</v>
      </c>
      <c r="J84" s="145">
        <v>0</v>
      </c>
      <c r="K84" s="145">
        <v>0</v>
      </c>
      <c r="L84" s="150" t="s">
        <v>494</v>
      </c>
    </row>
    <row r="85" spans="1:12" s="178" customFormat="1" ht="18" customHeight="1">
      <c r="A85" s="176" t="s">
        <v>495</v>
      </c>
      <c r="B85" s="128" t="s">
        <v>486</v>
      </c>
      <c r="C85" s="128" t="s">
        <v>489</v>
      </c>
      <c r="D85" s="128" t="s">
        <v>491</v>
      </c>
      <c r="E85" s="128" t="s">
        <v>496</v>
      </c>
      <c r="F85" s="140">
        <f aca="true" t="shared" si="29" ref="F85:K85">SUM(F88+F89+F90+F91)</f>
        <v>8916.8</v>
      </c>
      <c r="G85" s="140">
        <f t="shared" si="29"/>
        <v>8916.8</v>
      </c>
      <c r="H85" s="140">
        <f t="shared" si="29"/>
        <v>0</v>
      </c>
      <c r="I85" s="140">
        <f t="shared" si="29"/>
        <v>30954.61</v>
      </c>
      <c r="J85" s="140">
        <f t="shared" si="29"/>
        <v>30954.61</v>
      </c>
      <c r="K85" s="140">
        <f t="shared" si="29"/>
        <v>0</v>
      </c>
      <c r="L85" s="180"/>
    </row>
    <row r="86" spans="1:12" s="114" customFormat="1" ht="12.75" customHeight="1">
      <c r="A86" s="179" t="s">
        <v>474</v>
      </c>
      <c r="B86" s="143"/>
      <c r="C86" s="143"/>
      <c r="D86" s="143"/>
      <c r="E86" s="143"/>
      <c r="F86" s="144"/>
      <c r="G86" s="144"/>
      <c r="H86" s="145"/>
      <c r="I86" s="145"/>
      <c r="J86" s="145"/>
      <c r="K86" s="145"/>
      <c r="L86" s="146"/>
    </row>
    <row r="87" spans="1:12" s="114" customFormat="1" ht="64.5" customHeight="1" hidden="1">
      <c r="A87" s="147" t="s">
        <v>497</v>
      </c>
      <c r="B87" s="143" t="s">
        <v>486</v>
      </c>
      <c r="C87" s="143" t="s">
        <v>489</v>
      </c>
      <c r="D87" s="143" t="s">
        <v>491</v>
      </c>
      <c r="E87" s="143" t="s">
        <v>496</v>
      </c>
      <c r="F87" s="144">
        <f>SUM(G87+H87)</f>
        <v>0</v>
      </c>
      <c r="G87" s="144">
        <v>0</v>
      </c>
      <c r="H87" s="145">
        <v>0</v>
      </c>
      <c r="I87" s="145">
        <f>SUM(J87+K87)</f>
        <v>0</v>
      </c>
      <c r="J87" s="145">
        <v>0</v>
      </c>
      <c r="K87" s="145">
        <v>0</v>
      </c>
      <c r="L87" s="146" t="s">
        <v>498</v>
      </c>
    </row>
    <row r="88" spans="1:12" s="114" customFormat="1" ht="73.5" customHeight="1" hidden="1">
      <c r="A88" s="181" t="s">
        <v>901</v>
      </c>
      <c r="B88" s="143" t="s">
        <v>486</v>
      </c>
      <c r="C88" s="143" t="s">
        <v>489</v>
      </c>
      <c r="D88" s="143" t="s">
        <v>491</v>
      </c>
      <c r="E88" s="143" t="s">
        <v>496</v>
      </c>
      <c r="F88" s="144">
        <f>SUM(G88+H88)</f>
        <v>0</v>
      </c>
      <c r="G88" s="144">
        <v>0</v>
      </c>
      <c r="H88" s="145">
        <v>0</v>
      </c>
      <c r="I88" s="145">
        <f>SUM(J88+K88)</f>
        <v>0</v>
      </c>
      <c r="J88" s="145">
        <v>0</v>
      </c>
      <c r="K88" s="145">
        <v>0</v>
      </c>
      <c r="L88" s="146" t="s">
        <v>900</v>
      </c>
    </row>
    <row r="89" spans="1:12" s="114" customFormat="1" ht="70.5" customHeight="1">
      <c r="A89" s="181" t="s">
        <v>942</v>
      </c>
      <c r="B89" s="143" t="s">
        <v>486</v>
      </c>
      <c r="C89" s="143" t="s">
        <v>489</v>
      </c>
      <c r="D89" s="143" t="s">
        <v>491</v>
      </c>
      <c r="E89" s="143" t="s">
        <v>496</v>
      </c>
      <c r="F89" s="144">
        <f>SUM(G89+H89)</f>
        <v>0</v>
      </c>
      <c r="G89" s="144">
        <v>0</v>
      </c>
      <c r="H89" s="145">
        <v>0</v>
      </c>
      <c r="I89" s="145">
        <f>SUM(J89+K89)</f>
        <v>30954.61</v>
      </c>
      <c r="J89" s="145">
        <v>30954.61</v>
      </c>
      <c r="K89" s="145">
        <v>0</v>
      </c>
      <c r="L89" s="146" t="s">
        <v>902</v>
      </c>
    </row>
    <row r="90" spans="1:12" s="114" customFormat="1" ht="73.5" customHeight="1">
      <c r="A90" s="181" t="s">
        <v>943</v>
      </c>
      <c r="B90" s="143" t="s">
        <v>486</v>
      </c>
      <c r="C90" s="143" t="s">
        <v>489</v>
      </c>
      <c r="D90" s="143" t="s">
        <v>491</v>
      </c>
      <c r="E90" s="143" t="s">
        <v>496</v>
      </c>
      <c r="F90" s="144">
        <f>SUM(G90+H90)</f>
        <v>8916.8</v>
      </c>
      <c r="G90" s="144">
        <v>8916.8</v>
      </c>
      <c r="H90" s="145">
        <v>0</v>
      </c>
      <c r="I90" s="145">
        <f>SUM(J90+K90)</f>
        <v>0</v>
      </c>
      <c r="J90" s="145">
        <v>0</v>
      </c>
      <c r="K90" s="145">
        <v>0</v>
      </c>
      <c r="L90" s="146" t="s">
        <v>903</v>
      </c>
    </row>
    <row r="91" spans="1:12" s="114" customFormat="1" ht="83.25" customHeight="1" hidden="1">
      <c r="A91" s="147" t="s">
        <v>904</v>
      </c>
      <c r="B91" s="143" t="s">
        <v>486</v>
      </c>
      <c r="C91" s="143" t="s">
        <v>489</v>
      </c>
      <c r="D91" s="143" t="s">
        <v>491</v>
      </c>
      <c r="E91" s="143" t="s">
        <v>496</v>
      </c>
      <c r="F91" s="144">
        <f>SUM(G91+H91)</f>
        <v>0</v>
      </c>
      <c r="G91" s="144">
        <v>0</v>
      </c>
      <c r="H91" s="145">
        <v>0</v>
      </c>
      <c r="I91" s="145">
        <f>SUM(J91+K91)</f>
        <v>0</v>
      </c>
      <c r="J91" s="145">
        <v>0</v>
      </c>
      <c r="K91" s="145">
        <v>0</v>
      </c>
      <c r="L91" s="146" t="s">
        <v>499</v>
      </c>
    </row>
    <row r="92" spans="1:12" s="178" customFormat="1" ht="25.5" customHeight="1" hidden="1">
      <c r="A92" s="176" t="s">
        <v>500</v>
      </c>
      <c r="B92" s="128" t="s">
        <v>486</v>
      </c>
      <c r="C92" s="128" t="s">
        <v>489</v>
      </c>
      <c r="D92" s="128" t="s">
        <v>491</v>
      </c>
      <c r="E92" s="128" t="s">
        <v>501</v>
      </c>
      <c r="F92" s="140">
        <f aca="true" t="shared" si="30" ref="F92:K92">SUM(F94+F95+F96)</f>
        <v>0</v>
      </c>
      <c r="G92" s="140">
        <f t="shared" si="30"/>
        <v>0</v>
      </c>
      <c r="H92" s="140">
        <f t="shared" si="30"/>
        <v>0</v>
      </c>
      <c r="I92" s="140">
        <f t="shared" si="30"/>
        <v>0</v>
      </c>
      <c r="J92" s="140">
        <f t="shared" si="30"/>
        <v>0</v>
      </c>
      <c r="K92" s="140">
        <f t="shared" si="30"/>
        <v>0</v>
      </c>
      <c r="L92" s="180"/>
    </row>
    <row r="93" spans="1:12" s="114" customFormat="1" ht="12.75" customHeight="1" hidden="1">
      <c r="A93" s="179" t="s">
        <v>474</v>
      </c>
      <c r="B93" s="143"/>
      <c r="C93" s="143"/>
      <c r="D93" s="143"/>
      <c r="E93" s="143"/>
      <c r="F93" s="144"/>
      <c r="G93" s="144"/>
      <c r="H93" s="145"/>
      <c r="I93" s="145"/>
      <c r="J93" s="145"/>
      <c r="K93" s="145"/>
      <c r="L93" s="146"/>
    </row>
    <row r="94" spans="1:12" s="114" customFormat="1" ht="72.75" customHeight="1" hidden="1">
      <c r="A94" s="281" t="s">
        <v>852</v>
      </c>
      <c r="B94" s="143" t="s">
        <v>486</v>
      </c>
      <c r="C94" s="143" t="s">
        <v>489</v>
      </c>
      <c r="D94" s="143" t="s">
        <v>491</v>
      </c>
      <c r="E94" s="143" t="s">
        <v>501</v>
      </c>
      <c r="F94" s="144">
        <f>SUM(G94+H94)</f>
        <v>0</v>
      </c>
      <c r="G94" s="144">
        <v>0</v>
      </c>
      <c r="H94" s="145">
        <v>0</v>
      </c>
      <c r="I94" s="145">
        <f>SUM(J94+K94)</f>
        <v>0</v>
      </c>
      <c r="J94" s="145">
        <v>0</v>
      </c>
      <c r="K94" s="145">
        <v>0</v>
      </c>
      <c r="L94" s="146" t="s">
        <v>851</v>
      </c>
    </row>
    <row r="95" spans="1:12" s="114" customFormat="1" ht="71.25" customHeight="1" hidden="1">
      <c r="A95" s="139" t="s">
        <v>917</v>
      </c>
      <c r="B95" s="143" t="s">
        <v>486</v>
      </c>
      <c r="C95" s="143" t="s">
        <v>489</v>
      </c>
      <c r="D95" s="143" t="s">
        <v>491</v>
      </c>
      <c r="E95" s="143" t="s">
        <v>501</v>
      </c>
      <c r="F95" s="144">
        <f>SUM(G95+H95)</f>
        <v>0</v>
      </c>
      <c r="G95" s="144">
        <v>0</v>
      </c>
      <c r="H95" s="145">
        <v>0</v>
      </c>
      <c r="I95" s="145">
        <f>SUM(J95+K95)</f>
        <v>0</v>
      </c>
      <c r="J95" s="145">
        <v>0</v>
      </c>
      <c r="K95" s="145">
        <v>0</v>
      </c>
      <c r="L95" s="146" t="s">
        <v>502</v>
      </c>
    </row>
    <row r="96" spans="1:12" s="114" customFormat="1" ht="66.75" customHeight="1" hidden="1">
      <c r="A96" s="281" t="s">
        <v>918</v>
      </c>
      <c r="B96" s="143" t="s">
        <v>486</v>
      </c>
      <c r="C96" s="143" t="s">
        <v>489</v>
      </c>
      <c r="D96" s="143" t="s">
        <v>491</v>
      </c>
      <c r="E96" s="143" t="s">
        <v>501</v>
      </c>
      <c r="F96" s="144">
        <f>SUM(G96+H96)</f>
        <v>0</v>
      </c>
      <c r="G96" s="144">
        <v>0</v>
      </c>
      <c r="H96" s="145">
        <v>0</v>
      </c>
      <c r="I96" s="145">
        <f>SUM(J96+K96)</f>
        <v>0</v>
      </c>
      <c r="J96" s="145">
        <v>0</v>
      </c>
      <c r="K96" s="145">
        <v>0</v>
      </c>
      <c r="L96" s="138" t="s">
        <v>862</v>
      </c>
    </row>
    <row r="97" spans="1:12" s="178" customFormat="1" ht="18" customHeight="1" hidden="1">
      <c r="A97" s="176" t="s">
        <v>20</v>
      </c>
      <c r="B97" s="128" t="s">
        <v>486</v>
      </c>
      <c r="C97" s="128" t="s">
        <v>489</v>
      </c>
      <c r="D97" s="128" t="s">
        <v>491</v>
      </c>
      <c r="E97" s="128" t="s">
        <v>503</v>
      </c>
      <c r="F97" s="140">
        <f aca="true" t="shared" si="31" ref="F97:K97">SUM(F99+F100+F101)</f>
        <v>0</v>
      </c>
      <c r="G97" s="140">
        <f t="shared" si="31"/>
        <v>0</v>
      </c>
      <c r="H97" s="140">
        <f t="shared" si="31"/>
        <v>0</v>
      </c>
      <c r="I97" s="140">
        <f t="shared" si="31"/>
        <v>0</v>
      </c>
      <c r="J97" s="140">
        <f t="shared" si="31"/>
        <v>0</v>
      </c>
      <c r="K97" s="140">
        <f t="shared" si="31"/>
        <v>0</v>
      </c>
      <c r="L97" s="180"/>
    </row>
    <row r="98" spans="1:12" s="114" customFormat="1" ht="12.75" customHeight="1" hidden="1">
      <c r="A98" s="179" t="s">
        <v>474</v>
      </c>
      <c r="B98" s="143"/>
      <c r="C98" s="143"/>
      <c r="D98" s="143"/>
      <c r="E98" s="143"/>
      <c r="F98" s="144"/>
      <c r="G98" s="144"/>
      <c r="H98" s="145"/>
      <c r="I98" s="145"/>
      <c r="J98" s="145"/>
      <c r="K98" s="145"/>
      <c r="L98" s="146"/>
    </row>
    <row r="99" spans="1:12" s="114" customFormat="1" ht="70.5" customHeight="1" hidden="1">
      <c r="A99" s="147" t="s">
        <v>905</v>
      </c>
      <c r="B99" s="143" t="s">
        <v>486</v>
      </c>
      <c r="C99" s="143" t="s">
        <v>489</v>
      </c>
      <c r="D99" s="143" t="s">
        <v>491</v>
      </c>
      <c r="E99" s="143" t="s">
        <v>503</v>
      </c>
      <c r="F99" s="144">
        <f>SUM(G99+H99)</f>
        <v>0</v>
      </c>
      <c r="G99" s="144">
        <v>0</v>
      </c>
      <c r="H99" s="145">
        <v>0</v>
      </c>
      <c r="I99" s="145">
        <f>SUM(J99+K99)</f>
        <v>0</v>
      </c>
      <c r="J99" s="145">
        <v>0</v>
      </c>
      <c r="K99" s="145">
        <v>0</v>
      </c>
      <c r="L99" s="146" t="s">
        <v>906</v>
      </c>
    </row>
    <row r="100" spans="1:12" s="114" customFormat="1" ht="70.5" customHeight="1" hidden="1">
      <c r="A100" s="147" t="s">
        <v>504</v>
      </c>
      <c r="B100" s="143" t="s">
        <v>486</v>
      </c>
      <c r="C100" s="143" t="s">
        <v>489</v>
      </c>
      <c r="D100" s="143" t="s">
        <v>491</v>
      </c>
      <c r="E100" s="143" t="s">
        <v>503</v>
      </c>
      <c r="F100" s="144">
        <f>SUM(G100+H100)</f>
        <v>0</v>
      </c>
      <c r="G100" s="144">
        <v>0</v>
      </c>
      <c r="H100" s="145">
        <v>0</v>
      </c>
      <c r="I100" s="145">
        <f>SUM(J100+K100)</f>
        <v>0</v>
      </c>
      <c r="J100" s="145">
        <v>0</v>
      </c>
      <c r="K100" s="145">
        <v>0</v>
      </c>
      <c r="L100" s="146" t="s">
        <v>505</v>
      </c>
    </row>
    <row r="101" spans="1:12" s="114" customFormat="1" ht="50.25" customHeight="1" hidden="1">
      <c r="A101" s="181" t="s">
        <v>864</v>
      </c>
      <c r="B101" s="143" t="s">
        <v>486</v>
      </c>
      <c r="C101" s="143" t="s">
        <v>489</v>
      </c>
      <c r="D101" s="143" t="s">
        <v>491</v>
      </c>
      <c r="E101" s="143" t="s">
        <v>503</v>
      </c>
      <c r="F101" s="144">
        <f>SUM(G101+H101)</f>
        <v>0</v>
      </c>
      <c r="G101" s="144">
        <v>0</v>
      </c>
      <c r="H101" s="145">
        <v>0</v>
      </c>
      <c r="I101" s="145">
        <f>SUM(J101+K101)</f>
        <v>0</v>
      </c>
      <c r="J101" s="145">
        <v>0</v>
      </c>
      <c r="K101" s="145">
        <v>0</v>
      </c>
      <c r="L101" s="146" t="s">
        <v>863</v>
      </c>
    </row>
    <row r="102" spans="1:12" s="178" customFormat="1" ht="24" customHeight="1" hidden="1">
      <c r="A102" s="176" t="s">
        <v>23</v>
      </c>
      <c r="B102" s="128" t="s">
        <v>486</v>
      </c>
      <c r="C102" s="128" t="s">
        <v>489</v>
      </c>
      <c r="D102" s="128" t="s">
        <v>491</v>
      </c>
      <c r="E102" s="128" t="s">
        <v>506</v>
      </c>
      <c r="F102" s="140">
        <f aca="true" t="shared" si="32" ref="F102:K102">SUM(F104)</f>
        <v>0</v>
      </c>
      <c r="G102" s="140">
        <f t="shared" si="32"/>
        <v>0</v>
      </c>
      <c r="H102" s="140">
        <f t="shared" si="32"/>
        <v>0</v>
      </c>
      <c r="I102" s="140">
        <f t="shared" si="32"/>
        <v>0</v>
      </c>
      <c r="J102" s="140">
        <f t="shared" si="32"/>
        <v>0</v>
      </c>
      <c r="K102" s="140">
        <f t="shared" si="32"/>
        <v>0</v>
      </c>
      <c r="L102" s="180"/>
    </row>
    <row r="103" spans="1:12" s="114" customFormat="1" ht="12.75" customHeight="1" hidden="1">
      <c r="A103" s="179" t="s">
        <v>474</v>
      </c>
      <c r="B103" s="143"/>
      <c r="C103" s="143"/>
      <c r="D103" s="143"/>
      <c r="E103" s="143"/>
      <c r="F103" s="144"/>
      <c r="G103" s="144"/>
      <c r="H103" s="145"/>
      <c r="I103" s="145"/>
      <c r="J103" s="145"/>
      <c r="K103" s="145"/>
      <c r="L103" s="146"/>
    </row>
    <row r="104" spans="1:12" s="114" customFormat="1" ht="39" customHeight="1" hidden="1">
      <c r="A104" s="147" t="s">
        <v>507</v>
      </c>
      <c r="B104" s="143" t="s">
        <v>486</v>
      </c>
      <c r="C104" s="143" t="s">
        <v>489</v>
      </c>
      <c r="D104" s="143" t="s">
        <v>491</v>
      </c>
      <c r="E104" s="143" t="s">
        <v>506</v>
      </c>
      <c r="F104" s="144">
        <f>SUM(G104+H104)</f>
        <v>0</v>
      </c>
      <c r="G104" s="144">
        <v>0</v>
      </c>
      <c r="H104" s="145">
        <v>0</v>
      </c>
      <c r="I104" s="145">
        <f>SUM(J104+K104)</f>
        <v>0</v>
      </c>
      <c r="J104" s="145">
        <v>0</v>
      </c>
      <c r="K104" s="145">
        <v>0</v>
      </c>
      <c r="L104" s="146" t="s">
        <v>508</v>
      </c>
    </row>
    <row r="105" spans="1:12" s="178" customFormat="1" ht="18" customHeight="1" hidden="1">
      <c r="A105" s="176" t="s">
        <v>482</v>
      </c>
      <c r="B105" s="128" t="s">
        <v>486</v>
      </c>
      <c r="C105" s="128" t="s">
        <v>489</v>
      </c>
      <c r="D105" s="128" t="s">
        <v>509</v>
      </c>
      <c r="E105" s="128" t="s">
        <v>510</v>
      </c>
      <c r="F105" s="140">
        <f aca="true" t="shared" si="33" ref="F105:K105">SUM(F107)</f>
        <v>0</v>
      </c>
      <c r="G105" s="140">
        <f t="shared" si="33"/>
        <v>0</v>
      </c>
      <c r="H105" s="140">
        <f t="shared" si="33"/>
        <v>0</v>
      </c>
      <c r="I105" s="140">
        <f t="shared" si="33"/>
        <v>0</v>
      </c>
      <c r="J105" s="140">
        <f t="shared" si="33"/>
        <v>0</v>
      </c>
      <c r="K105" s="140">
        <f t="shared" si="33"/>
        <v>0</v>
      </c>
      <c r="L105" s="180"/>
    </row>
    <row r="106" spans="1:12" s="114" customFormat="1" ht="12.75" customHeight="1" hidden="1">
      <c r="A106" s="179" t="s">
        <v>474</v>
      </c>
      <c r="B106" s="143"/>
      <c r="C106" s="143"/>
      <c r="D106" s="143"/>
      <c r="E106" s="143"/>
      <c r="F106" s="144"/>
      <c r="G106" s="144"/>
      <c r="H106" s="145"/>
      <c r="I106" s="145"/>
      <c r="J106" s="145"/>
      <c r="K106" s="145"/>
      <c r="L106" s="146"/>
    </row>
    <row r="107" spans="1:12" s="178" customFormat="1" ht="18" customHeight="1" hidden="1">
      <c r="A107" s="176" t="s">
        <v>482</v>
      </c>
      <c r="B107" s="128" t="s">
        <v>486</v>
      </c>
      <c r="C107" s="128" t="s">
        <v>489</v>
      </c>
      <c r="D107" s="128" t="s">
        <v>509</v>
      </c>
      <c r="E107" s="128" t="s">
        <v>510</v>
      </c>
      <c r="F107" s="140">
        <f aca="true" t="shared" si="34" ref="F107:K107">SUM(F108)</f>
        <v>0</v>
      </c>
      <c r="G107" s="140">
        <f t="shared" si="34"/>
        <v>0</v>
      </c>
      <c r="H107" s="140">
        <f t="shared" si="34"/>
        <v>0</v>
      </c>
      <c r="I107" s="140">
        <f t="shared" si="34"/>
        <v>0</v>
      </c>
      <c r="J107" s="140">
        <f t="shared" si="34"/>
        <v>0</v>
      </c>
      <c r="K107" s="140">
        <f t="shared" si="34"/>
        <v>0</v>
      </c>
      <c r="L107" s="180"/>
    </row>
    <row r="108" spans="1:12" s="114" customFormat="1" ht="66.75" customHeight="1" hidden="1">
      <c r="A108" s="147" t="s">
        <v>511</v>
      </c>
      <c r="B108" s="143" t="s">
        <v>486</v>
      </c>
      <c r="C108" s="143" t="s">
        <v>489</v>
      </c>
      <c r="D108" s="143" t="s">
        <v>509</v>
      </c>
      <c r="E108" s="143" t="s">
        <v>510</v>
      </c>
      <c r="F108" s="144">
        <f>SUM(G108+H108)</f>
        <v>0</v>
      </c>
      <c r="G108" s="144">
        <v>0</v>
      </c>
      <c r="H108" s="145">
        <v>0</v>
      </c>
      <c r="I108" s="145">
        <f>SUM(J108+K108)</f>
        <v>0</v>
      </c>
      <c r="J108" s="145">
        <v>0</v>
      </c>
      <c r="K108" s="145">
        <v>0</v>
      </c>
      <c r="L108" s="146" t="s">
        <v>512</v>
      </c>
    </row>
    <row r="109" spans="1:12" s="114" customFormat="1" ht="77.25" customHeight="1" hidden="1">
      <c r="A109" s="173" t="s">
        <v>263</v>
      </c>
      <c r="B109" s="124" t="s">
        <v>486</v>
      </c>
      <c r="C109" s="124" t="s">
        <v>513</v>
      </c>
      <c r="D109" s="143"/>
      <c r="E109" s="143"/>
      <c r="F109" s="182">
        <f aca="true" t="shared" si="35" ref="F109:K109">SUM(F110)</f>
        <v>0</v>
      </c>
      <c r="G109" s="182">
        <f t="shared" si="35"/>
        <v>0</v>
      </c>
      <c r="H109" s="182">
        <f t="shared" si="35"/>
        <v>0</v>
      </c>
      <c r="I109" s="182">
        <f t="shared" si="35"/>
        <v>0</v>
      </c>
      <c r="J109" s="182">
        <f t="shared" si="35"/>
        <v>0</v>
      </c>
      <c r="K109" s="182">
        <f t="shared" si="35"/>
        <v>0</v>
      </c>
      <c r="L109" s="146"/>
    </row>
    <row r="110" spans="1:12" s="178" customFormat="1" ht="39" customHeight="1" hidden="1">
      <c r="A110" s="287" t="s">
        <v>251</v>
      </c>
      <c r="B110" s="128" t="s">
        <v>486</v>
      </c>
      <c r="C110" s="129" t="s">
        <v>513</v>
      </c>
      <c r="D110" s="128" t="s">
        <v>491</v>
      </c>
      <c r="E110" s="128"/>
      <c r="F110" s="131">
        <f aca="true" t="shared" si="36" ref="F110:K110">SUM(F112)</f>
        <v>0</v>
      </c>
      <c r="G110" s="131">
        <f t="shared" si="36"/>
        <v>0</v>
      </c>
      <c r="H110" s="131">
        <f t="shared" si="36"/>
        <v>0</v>
      </c>
      <c r="I110" s="131">
        <f t="shared" si="36"/>
        <v>0</v>
      </c>
      <c r="J110" s="131">
        <f t="shared" si="36"/>
        <v>0</v>
      </c>
      <c r="K110" s="131">
        <f t="shared" si="36"/>
        <v>0</v>
      </c>
      <c r="L110" s="177"/>
    </row>
    <row r="111" spans="1:12" s="114" customFormat="1" ht="12" hidden="1">
      <c r="A111" s="133" t="s">
        <v>474</v>
      </c>
      <c r="B111" s="134"/>
      <c r="C111" s="135"/>
      <c r="D111" s="136"/>
      <c r="E111" s="136"/>
      <c r="F111" s="137"/>
      <c r="G111" s="137"/>
      <c r="H111" s="137"/>
      <c r="I111" s="137"/>
      <c r="J111" s="137"/>
      <c r="K111" s="137"/>
      <c r="L111" s="138"/>
    </row>
    <row r="112" spans="1:12" s="114" customFormat="1" ht="12" hidden="1">
      <c r="A112" s="127" t="s">
        <v>476</v>
      </c>
      <c r="B112" s="128" t="s">
        <v>486</v>
      </c>
      <c r="C112" s="129" t="s">
        <v>513</v>
      </c>
      <c r="D112" s="130">
        <v>244</v>
      </c>
      <c r="E112" s="130">
        <v>221</v>
      </c>
      <c r="F112" s="131">
        <f aca="true" t="shared" si="37" ref="F112:K112">SUM(F113)</f>
        <v>0</v>
      </c>
      <c r="G112" s="131">
        <f t="shared" si="37"/>
        <v>0</v>
      </c>
      <c r="H112" s="131">
        <f t="shared" si="37"/>
        <v>0</v>
      </c>
      <c r="I112" s="131">
        <f t="shared" si="37"/>
        <v>0</v>
      </c>
      <c r="J112" s="131">
        <f t="shared" si="37"/>
        <v>0</v>
      </c>
      <c r="K112" s="131">
        <f t="shared" si="37"/>
        <v>0</v>
      </c>
      <c r="L112" s="132"/>
    </row>
    <row r="113" spans="1:12" s="114" customFormat="1" ht="64.5" customHeight="1" hidden="1">
      <c r="A113" s="147" t="s">
        <v>908</v>
      </c>
      <c r="B113" s="134" t="s">
        <v>486</v>
      </c>
      <c r="C113" s="135" t="s">
        <v>513</v>
      </c>
      <c r="D113" s="136">
        <v>244</v>
      </c>
      <c r="E113" s="136">
        <v>221</v>
      </c>
      <c r="F113" s="137">
        <f>SUM(G113+H113)</f>
        <v>0</v>
      </c>
      <c r="G113" s="137">
        <v>0</v>
      </c>
      <c r="H113" s="137">
        <v>0</v>
      </c>
      <c r="I113" s="137">
        <f>SUM(J113+K113)</f>
        <v>0</v>
      </c>
      <c r="J113" s="137">
        <v>0</v>
      </c>
      <c r="K113" s="137">
        <v>0</v>
      </c>
      <c r="L113" s="146" t="s">
        <v>899</v>
      </c>
    </row>
    <row r="114" spans="1:12" s="114" customFormat="1" ht="39.75" customHeight="1">
      <c r="A114" s="173" t="s">
        <v>514</v>
      </c>
      <c r="B114" s="124" t="s">
        <v>486</v>
      </c>
      <c r="C114" s="124" t="s">
        <v>515</v>
      </c>
      <c r="D114" s="143"/>
      <c r="E114" s="143"/>
      <c r="F114" s="182">
        <f aca="true" t="shared" si="38" ref="F114:K114">SUM(F115+F121+F128)</f>
        <v>0</v>
      </c>
      <c r="G114" s="182">
        <f t="shared" si="38"/>
        <v>0</v>
      </c>
      <c r="H114" s="182">
        <f t="shared" si="38"/>
        <v>0</v>
      </c>
      <c r="I114" s="182">
        <f t="shared" si="38"/>
        <v>1979.73</v>
      </c>
      <c r="J114" s="182">
        <f t="shared" si="38"/>
        <v>1979.73</v>
      </c>
      <c r="K114" s="182">
        <f t="shared" si="38"/>
        <v>0</v>
      </c>
      <c r="L114" s="146"/>
    </row>
    <row r="115" spans="1:12" s="114" customFormat="1" ht="24" hidden="1">
      <c r="A115" s="283" t="s">
        <v>213</v>
      </c>
      <c r="B115" s="128" t="s">
        <v>486</v>
      </c>
      <c r="C115" s="129" t="s">
        <v>515</v>
      </c>
      <c r="D115" s="130">
        <v>121</v>
      </c>
      <c r="E115" s="130"/>
      <c r="F115" s="131">
        <f aca="true" t="shared" si="39" ref="F115:K115">SUM(F117)</f>
        <v>0</v>
      </c>
      <c r="G115" s="131">
        <f t="shared" si="39"/>
        <v>0</v>
      </c>
      <c r="H115" s="131">
        <f t="shared" si="39"/>
        <v>0</v>
      </c>
      <c r="I115" s="131">
        <f t="shared" si="39"/>
        <v>0</v>
      </c>
      <c r="J115" s="131">
        <f t="shared" si="39"/>
        <v>0</v>
      </c>
      <c r="K115" s="131">
        <f t="shared" si="39"/>
        <v>0</v>
      </c>
      <c r="L115" s="132"/>
    </row>
    <row r="116" spans="1:12" s="114" customFormat="1" ht="12" hidden="1">
      <c r="A116" s="133" t="s">
        <v>474</v>
      </c>
      <c r="B116" s="134"/>
      <c r="C116" s="135"/>
      <c r="D116" s="136"/>
      <c r="E116" s="136"/>
      <c r="F116" s="137"/>
      <c r="G116" s="137"/>
      <c r="H116" s="137"/>
      <c r="I116" s="137"/>
      <c r="J116" s="137"/>
      <c r="K116" s="137"/>
      <c r="L116" s="138"/>
    </row>
    <row r="117" spans="1:12" s="114" customFormat="1" ht="12" hidden="1">
      <c r="A117" s="283" t="s">
        <v>884</v>
      </c>
      <c r="B117" s="128" t="s">
        <v>486</v>
      </c>
      <c r="C117" s="129" t="s">
        <v>515</v>
      </c>
      <c r="D117" s="130">
        <v>121</v>
      </c>
      <c r="E117" s="130">
        <v>211</v>
      </c>
      <c r="F117" s="131">
        <f aca="true" t="shared" si="40" ref="F117:K117">SUM(F118+F119+F120)</f>
        <v>0</v>
      </c>
      <c r="G117" s="131">
        <f t="shared" si="40"/>
        <v>0</v>
      </c>
      <c r="H117" s="131">
        <f t="shared" si="40"/>
        <v>0</v>
      </c>
      <c r="I117" s="131">
        <f t="shared" si="40"/>
        <v>0</v>
      </c>
      <c r="J117" s="131">
        <f t="shared" si="40"/>
        <v>0</v>
      </c>
      <c r="K117" s="131">
        <f t="shared" si="40"/>
        <v>0</v>
      </c>
      <c r="L117" s="132"/>
    </row>
    <row r="118" spans="1:12" s="114" customFormat="1" ht="46.5" customHeight="1" hidden="1">
      <c r="A118" s="139" t="s">
        <v>879</v>
      </c>
      <c r="B118" s="134" t="s">
        <v>486</v>
      </c>
      <c r="C118" s="135" t="s">
        <v>515</v>
      </c>
      <c r="D118" s="136">
        <v>121</v>
      </c>
      <c r="E118" s="136">
        <v>211</v>
      </c>
      <c r="F118" s="137">
        <f>SUM(G118+H118)</f>
        <v>0</v>
      </c>
      <c r="G118" s="137">
        <v>0</v>
      </c>
      <c r="H118" s="137">
        <v>0</v>
      </c>
      <c r="I118" s="137">
        <f>SUM(J118+K118)</f>
        <v>0</v>
      </c>
      <c r="J118" s="137">
        <v>0</v>
      </c>
      <c r="K118" s="137">
        <v>0</v>
      </c>
      <c r="L118" s="157" t="s">
        <v>881</v>
      </c>
    </row>
    <row r="119" spans="1:12" s="114" customFormat="1" ht="73.5" customHeight="1" hidden="1">
      <c r="A119" s="139" t="s">
        <v>896</v>
      </c>
      <c r="B119" s="134" t="s">
        <v>486</v>
      </c>
      <c r="C119" s="135" t="s">
        <v>515</v>
      </c>
      <c r="D119" s="136">
        <v>121</v>
      </c>
      <c r="E119" s="136">
        <v>211</v>
      </c>
      <c r="F119" s="137">
        <f>SUM(G119+H119)</f>
        <v>0</v>
      </c>
      <c r="G119" s="137">
        <v>0</v>
      </c>
      <c r="H119" s="137">
        <v>0</v>
      </c>
      <c r="I119" s="137">
        <f>SUM(J119+K119)</f>
        <v>0</v>
      </c>
      <c r="J119" s="137">
        <v>0</v>
      </c>
      <c r="K119" s="137">
        <v>0</v>
      </c>
      <c r="L119" s="157" t="s">
        <v>490</v>
      </c>
    </row>
    <row r="120" spans="1:12" s="114" customFormat="1" ht="36" customHeight="1" hidden="1">
      <c r="A120" s="139" t="s">
        <v>897</v>
      </c>
      <c r="B120" s="134" t="s">
        <v>486</v>
      </c>
      <c r="C120" s="135" t="s">
        <v>515</v>
      </c>
      <c r="D120" s="136">
        <v>121</v>
      </c>
      <c r="E120" s="136">
        <v>211</v>
      </c>
      <c r="F120" s="137">
        <f>SUM(G120+H120)</f>
        <v>0</v>
      </c>
      <c r="G120" s="137">
        <v>0</v>
      </c>
      <c r="H120" s="137">
        <v>0</v>
      </c>
      <c r="I120" s="137">
        <f>SUM(J120+K120)</f>
        <v>0</v>
      </c>
      <c r="J120" s="137">
        <v>0</v>
      </c>
      <c r="K120" s="137">
        <v>0</v>
      </c>
      <c r="L120" s="157" t="s">
        <v>907</v>
      </c>
    </row>
    <row r="121" spans="1:12" s="114" customFormat="1" ht="56.25">
      <c r="A121" s="286" t="s">
        <v>214</v>
      </c>
      <c r="B121" s="128" t="s">
        <v>486</v>
      </c>
      <c r="C121" s="129" t="s">
        <v>515</v>
      </c>
      <c r="D121" s="130">
        <v>129</v>
      </c>
      <c r="E121" s="130"/>
      <c r="F121" s="131">
        <f aca="true" t="shared" si="41" ref="F121:K121">SUM(F123)</f>
        <v>0</v>
      </c>
      <c r="G121" s="131">
        <f t="shared" si="41"/>
        <v>0</v>
      </c>
      <c r="H121" s="131">
        <f t="shared" si="41"/>
        <v>0</v>
      </c>
      <c r="I121" s="131">
        <f t="shared" si="41"/>
        <v>1932.45</v>
      </c>
      <c r="J121" s="131">
        <f t="shared" si="41"/>
        <v>1932.45</v>
      </c>
      <c r="K121" s="131">
        <f t="shared" si="41"/>
        <v>0</v>
      </c>
      <c r="L121" s="132"/>
    </row>
    <row r="122" spans="1:12" s="114" customFormat="1" ht="12">
      <c r="A122" s="133" t="s">
        <v>474</v>
      </c>
      <c r="B122" s="134"/>
      <c r="C122" s="135"/>
      <c r="D122" s="136"/>
      <c r="E122" s="136"/>
      <c r="F122" s="137"/>
      <c r="G122" s="137"/>
      <c r="H122" s="137"/>
      <c r="I122" s="137"/>
      <c r="J122" s="137"/>
      <c r="K122" s="137"/>
      <c r="L122" s="138"/>
    </row>
    <row r="123" spans="1:12" s="114" customFormat="1" ht="16.5" customHeight="1">
      <c r="A123" s="286" t="s">
        <v>473</v>
      </c>
      <c r="B123" s="128" t="s">
        <v>486</v>
      </c>
      <c r="C123" s="129" t="s">
        <v>515</v>
      </c>
      <c r="D123" s="130">
        <v>129</v>
      </c>
      <c r="E123" s="130">
        <v>213</v>
      </c>
      <c r="F123" s="131">
        <f aca="true" t="shared" si="42" ref="F123:K123">SUM(F124+F125+F126+F127)</f>
        <v>0</v>
      </c>
      <c r="G123" s="131">
        <f t="shared" si="42"/>
        <v>0</v>
      </c>
      <c r="H123" s="131">
        <f t="shared" si="42"/>
        <v>0</v>
      </c>
      <c r="I123" s="131">
        <f t="shared" si="42"/>
        <v>1932.45</v>
      </c>
      <c r="J123" s="131">
        <f t="shared" si="42"/>
        <v>1932.45</v>
      </c>
      <c r="K123" s="131">
        <f t="shared" si="42"/>
        <v>0</v>
      </c>
      <c r="L123" s="132"/>
    </row>
    <row r="124" spans="1:12" s="114" customFormat="1" ht="66.75" customHeight="1">
      <c r="A124" s="139" t="s">
        <v>937</v>
      </c>
      <c r="B124" s="134" t="s">
        <v>486</v>
      </c>
      <c r="C124" s="135" t="s">
        <v>515</v>
      </c>
      <c r="D124" s="136">
        <v>129</v>
      </c>
      <c r="E124" s="136">
        <v>213</v>
      </c>
      <c r="F124" s="137">
        <f>SUM(G124+H124)</f>
        <v>0</v>
      </c>
      <c r="G124" s="137">
        <v>0</v>
      </c>
      <c r="H124" s="137">
        <v>0</v>
      </c>
      <c r="I124" s="137">
        <f>SUM(J124+K124)</f>
        <v>1932.45</v>
      </c>
      <c r="J124" s="137">
        <v>1932.45</v>
      </c>
      <c r="K124" s="137">
        <v>0</v>
      </c>
      <c r="L124" s="157" t="s">
        <v>475</v>
      </c>
    </row>
    <row r="125" spans="1:12" s="114" customFormat="1" ht="84.75" customHeight="1" hidden="1">
      <c r="A125" s="139" t="s">
        <v>875</v>
      </c>
      <c r="B125" s="134" t="s">
        <v>486</v>
      </c>
      <c r="C125" s="135" t="s">
        <v>515</v>
      </c>
      <c r="D125" s="136">
        <v>129</v>
      </c>
      <c r="E125" s="136">
        <v>213</v>
      </c>
      <c r="F125" s="137">
        <f>SUM(G125+H125)</f>
        <v>0</v>
      </c>
      <c r="G125" s="137">
        <v>0</v>
      </c>
      <c r="H125" s="137">
        <v>0</v>
      </c>
      <c r="I125" s="137">
        <f>SUM(J125+K125)</f>
        <v>0</v>
      </c>
      <c r="J125" s="137">
        <v>0</v>
      </c>
      <c r="K125" s="137">
        <v>0</v>
      </c>
      <c r="L125" s="138" t="s">
        <v>876</v>
      </c>
    </row>
    <row r="126" spans="1:12" s="114" customFormat="1" ht="71.25" customHeight="1" hidden="1">
      <c r="A126" s="139" t="s">
        <v>877</v>
      </c>
      <c r="B126" s="134" t="s">
        <v>486</v>
      </c>
      <c r="C126" s="135" t="s">
        <v>515</v>
      </c>
      <c r="D126" s="136">
        <v>129</v>
      </c>
      <c r="E126" s="136">
        <v>213</v>
      </c>
      <c r="F126" s="137">
        <f>SUM(G126+H126)</f>
        <v>0</v>
      </c>
      <c r="G126" s="137">
        <v>0</v>
      </c>
      <c r="H126" s="137">
        <v>0</v>
      </c>
      <c r="I126" s="137">
        <f>SUM(J126+K126)</f>
        <v>0</v>
      </c>
      <c r="J126" s="137">
        <v>0</v>
      </c>
      <c r="K126" s="137">
        <v>0</v>
      </c>
      <c r="L126" s="138" t="s">
        <v>883</v>
      </c>
    </row>
    <row r="127" spans="1:12" s="114" customFormat="1" ht="71.25" customHeight="1" hidden="1">
      <c r="A127" s="139" t="s">
        <v>878</v>
      </c>
      <c r="B127" s="134" t="s">
        <v>486</v>
      </c>
      <c r="C127" s="135" t="s">
        <v>515</v>
      </c>
      <c r="D127" s="136">
        <v>129</v>
      </c>
      <c r="E127" s="136">
        <v>213</v>
      </c>
      <c r="F127" s="137">
        <f>SUM(G127+H127)</f>
        <v>0</v>
      </c>
      <c r="G127" s="137">
        <v>0</v>
      </c>
      <c r="H127" s="137">
        <v>0</v>
      </c>
      <c r="I127" s="137">
        <f>SUM(J127+K127)</f>
        <v>0</v>
      </c>
      <c r="J127" s="137">
        <v>0</v>
      </c>
      <c r="K127" s="137">
        <v>0</v>
      </c>
      <c r="L127" s="138" t="s">
        <v>887</v>
      </c>
    </row>
    <row r="128" spans="1:12" s="178" customFormat="1" ht="39" customHeight="1">
      <c r="A128" s="287" t="s">
        <v>251</v>
      </c>
      <c r="B128" s="128" t="s">
        <v>486</v>
      </c>
      <c r="C128" s="185" t="s">
        <v>515</v>
      </c>
      <c r="D128" s="128" t="s">
        <v>491</v>
      </c>
      <c r="E128" s="128"/>
      <c r="F128" s="131">
        <f aca="true" t="shared" si="43" ref="F128:K128">SUM(F130)</f>
        <v>0</v>
      </c>
      <c r="G128" s="131">
        <f t="shared" si="43"/>
        <v>0</v>
      </c>
      <c r="H128" s="131">
        <f t="shared" si="43"/>
        <v>0</v>
      </c>
      <c r="I128" s="131">
        <f t="shared" si="43"/>
        <v>47.28</v>
      </c>
      <c r="J128" s="131">
        <f t="shared" si="43"/>
        <v>47.28</v>
      </c>
      <c r="K128" s="131">
        <f t="shared" si="43"/>
        <v>0</v>
      </c>
      <c r="L128" s="177"/>
    </row>
    <row r="129" spans="1:12" s="114" customFormat="1" ht="12.75" customHeight="1">
      <c r="A129" s="189" t="s">
        <v>474</v>
      </c>
      <c r="B129" s="143"/>
      <c r="C129" s="148"/>
      <c r="D129" s="113"/>
      <c r="E129" s="113"/>
      <c r="F129" s="149"/>
      <c r="G129" s="144"/>
      <c r="H129" s="144"/>
      <c r="I129" s="144"/>
      <c r="J129" s="144"/>
      <c r="K129" s="144"/>
      <c r="L129" s="150"/>
    </row>
    <row r="130" spans="1:12" s="112" customFormat="1" ht="18" customHeight="1">
      <c r="A130" s="183" t="s">
        <v>476</v>
      </c>
      <c r="B130" s="184" t="s">
        <v>486</v>
      </c>
      <c r="C130" s="185" t="s">
        <v>515</v>
      </c>
      <c r="D130" s="186">
        <v>244</v>
      </c>
      <c r="E130" s="186">
        <v>221</v>
      </c>
      <c r="F130" s="187">
        <f aca="true" t="shared" si="44" ref="F130:K130">SUM(F131+F132)</f>
        <v>0</v>
      </c>
      <c r="G130" s="187">
        <f t="shared" si="44"/>
        <v>0</v>
      </c>
      <c r="H130" s="187">
        <f t="shared" si="44"/>
        <v>0</v>
      </c>
      <c r="I130" s="187">
        <f t="shared" si="44"/>
        <v>47.28</v>
      </c>
      <c r="J130" s="187">
        <f t="shared" si="44"/>
        <v>47.28</v>
      </c>
      <c r="K130" s="187">
        <f t="shared" si="44"/>
        <v>0</v>
      </c>
      <c r="L130" s="188"/>
    </row>
    <row r="131" spans="1:12" s="114" customFormat="1" ht="39" customHeight="1" hidden="1">
      <c r="A131" s="147" t="s">
        <v>889</v>
      </c>
      <c r="B131" s="143" t="s">
        <v>486</v>
      </c>
      <c r="C131" s="148" t="s">
        <v>515</v>
      </c>
      <c r="D131" s="113">
        <v>244</v>
      </c>
      <c r="E131" s="113">
        <v>221</v>
      </c>
      <c r="F131" s="149">
        <f>SUM(G131+H131)</f>
        <v>0</v>
      </c>
      <c r="G131" s="144">
        <v>0</v>
      </c>
      <c r="H131" s="144">
        <v>0</v>
      </c>
      <c r="I131" s="144">
        <f>SUM(J131+K131)</f>
        <v>0</v>
      </c>
      <c r="J131" s="144">
        <v>0</v>
      </c>
      <c r="K131" s="144">
        <v>0</v>
      </c>
      <c r="L131" s="150" t="s">
        <v>516</v>
      </c>
    </row>
    <row r="132" spans="1:12" s="114" customFormat="1" ht="58.5" customHeight="1">
      <c r="A132" s="147" t="s">
        <v>944</v>
      </c>
      <c r="B132" s="143" t="s">
        <v>486</v>
      </c>
      <c r="C132" s="148" t="s">
        <v>515</v>
      </c>
      <c r="D132" s="113">
        <v>244</v>
      </c>
      <c r="E132" s="113">
        <v>221</v>
      </c>
      <c r="F132" s="149">
        <f>SUM(G132+H132)</f>
        <v>0</v>
      </c>
      <c r="G132" s="144">
        <v>0</v>
      </c>
      <c r="H132" s="144">
        <v>0</v>
      </c>
      <c r="I132" s="144">
        <f>SUM(J132+K132)</f>
        <v>47.28</v>
      </c>
      <c r="J132" s="144">
        <v>47.28</v>
      </c>
      <c r="K132" s="144">
        <v>0</v>
      </c>
      <c r="L132" s="146" t="s">
        <v>945</v>
      </c>
    </row>
    <row r="133" spans="1:12" s="114" customFormat="1" ht="24.75" customHeight="1" hidden="1">
      <c r="A133" s="165" t="s">
        <v>24</v>
      </c>
      <c r="B133" s="166" t="s">
        <v>517</v>
      </c>
      <c r="C133" s="166"/>
      <c r="D133" s="166"/>
      <c r="E133" s="166"/>
      <c r="F133" s="121">
        <f>G133+H133</f>
        <v>0</v>
      </c>
      <c r="G133" s="121">
        <f>G134+G138</f>
        <v>0</v>
      </c>
      <c r="H133" s="121">
        <f>H134+H138</f>
        <v>0</v>
      </c>
      <c r="I133" s="121">
        <f>J133+K133</f>
        <v>0</v>
      </c>
      <c r="J133" s="121">
        <f>J134+J138</f>
        <v>0</v>
      </c>
      <c r="K133" s="121">
        <f>K134+K138</f>
        <v>0</v>
      </c>
      <c r="L133" s="167"/>
    </row>
    <row r="134" spans="1:12" s="114" customFormat="1" ht="36" customHeight="1" hidden="1">
      <c r="A134" s="153" t="s">
        <v>190</v>
      </c>
      <c r="B134" s="124" t="s">
        <v>517</v>
      </c>
      <c r="C134" s="125" t="s">
        <v>518</v>
      </c>
      <c r="D134" s="113"/>
      <c r="E134" s="113"/>
      <c r="F134" s="126">
        <f>G134+H134</f>
        <v>0</v>
      </c>
      <c r="G134" s="126">
        <f>G135</f>
        <v>0</v>
      </c>
      <c r="H134" s="126">
        <f>H135</f>
        <v>0</v>
      </c>
      <c r="I134" s="126">
        <f>J134+K134</f>
        <v>0</v>
      </c>
      <c r="J134" s="126">
        <f>J135</f>
        <v>0</v>
      </c>
      <c r="K134" s="126">
        <f>K135</f>
        <v>0</v>
      </c>
      <c r="L134" s="150"/>
    </row>
    <row r="135" spans="1:12" s="114" customFormat="1" ht="12" hidden="1">
      <c r="A135" s="127" t="s">
        <v>519</v>
      </c>
      <c r="B135" s="128" t="s">
        <v>517</v>
      </c>
      <c r="C135" s="129" t="s">
        <v>518</v>
      </c>
      <c r="D135" s="130">
        <v>244</v>
      </c>
      <c r="E135" s="130">
        <v>226</v>
      </c>
      <c r="F135" s="131">
        <f>G135+H135</f>
        <v>0</v>
      </c>
      <c r="G135" s="131">
        <f>SUM(G137)</f>
        <v>0</v>
      </c>
      <c r="H135" s="131">
        <f>SUM(H137)</f>
        <v>0</v>
      </c>
      <c r="I135" s="131">
        <f>J135+K135</f>
        <v>0</v>
      </c>
      <c r="J135" s="131">
        <f>SUM(J137)</f>
        <v>0</v>
      </c>
      <c r="K135" s="131">
        <f>SUM(K137)</f>
        <v>0</v>
      </c>
      <c r="L135" s="132"/>
    </row>
    <row r="136" spans="1:12" s="114" customFormat="1" ht="12" hidden="1">
      <c r="A136" s="133" t="s">
        <v>474</v>
      </c>
      <c r="B136" s="134"/>
      <c r="C136" s="135"/>
      <c r="D136" s="136"/>
      <c r="E136" s="136"/>
      <c r="F136" s="137"/>
      <c r="G136" s="137"/>
      <c r="H136" s="137"/>
      <c r="I136" s="137"/>
      <c r="J136" s="137"/>
      <c r="K136" s="137"/>
      <c r="L136" s="138"/>
    </row>
    <row r="137" spans="1:12" s="114" customFormat="1" ht="80.25" customHeight="1" hidden="1">
      <c r="A137" s="139" t="s">
        <v>520</v>
      </c>
      <c r="B137" s="134" t="s">
        <v>517</v>
      </c>
      <c r="C137" s="135" t="s">
        <v>518</v>
      </c>
      <c r="D137" s="136">
        <v>244</v>
      </c>
      <c r="E137" s="136">
        <v>226</v>
      </c>
      <c r="F137" s="137">
        <f>SUM(G137+H137)</f>
        <v>0</v>
      </c>
      <c r="G137" s="137">
        <v>0</v>
      </c>
      <c r="H137" s="137">
        <v>0</v>
      </c>
      <c r="I137" s="137">
        <f>SUM(J137+K137)</f>
        <v>0</v>
      </c>
      <c r="J137" s="137">
        <v>0</v>
      </c>
      <c r="K137" s="137">
        <v>0</v>
      </c>
      <c r="L137" s="138" t="s">
        <v>521</v>
      </c>
    </row>
    <row r="138" spans="1:12" s="114" customFormat="1" ht="54.75" customHeight="1" hidden="1">
      <c r="A138" s="153" t="s">
        <v>191</v>
      </c>
      <c r="B138" s="124" t="s">
        <v>517</v>
      </c>
      <c r="C138" s="125" t="s">
        <v>522</v>
      </c>
      <c r="D138" s="113"/>
      <c r="E138" s="113"/>
      <c r="F138" s="126">
        <f>G138+H138</f>
        <v>0</v>
      </c>
      <c r="G138" s="126">
        <f>G139+G142</f>
        <v>0</v>
      </c>
      <c r="H138" s="126">
        <f>H139+H142</f>
        <v>0</v>
      </c>
      <c r="I138" s="126">
        <f>J138+K138</f>
        <v>0</v>
      </c>
      <c r="J138" s="126">
        <f>J139+J142</f>
        <v>0</v>
      </c>
      <c r="K138" s="126">
        <f>K139+K142</f>
        <v>0</v>
      </c>
      <c r="L138" s="150"/>
    </row>
    <row r="139" spans="1:12" s="114" customFormat="1" ht="12" hidden="1">
      <c r="A139" s="127" t="s">
        <v>519</v>
      </c>
      <c r="B139" s="128" t="s">
        <v>517</v>
      </c>
      <c r="C139" s="129" t="s">
        <v>522</v>
      </c>
      <c r="D139" s="130">
        <v>244</v>
      </c>
      <c r="E139" s="130">
        <v>226</v>
      </c>
      <c r="F139" s="131">
        <f>G139+H139</f>
        <v>0</v>
      </c>
      <c r="G139" s="131">
        <f>SUM(G141)</f>
        <v>0</v>
      </c>
      <c r="H139" s="131">
        <f>SUM(H141)</f>
        <v>0</v>
      </c>
      <c r="I139" s="131">
        <f>J139+K139</f>
        <v>0</v>
      </c>
      <c r="J139" s="131">
        <f>SUM(J141)</f>
        <v>0</v>
      </c>
      <c r="K139" s="131">
        <f>SUM(K141)</f>
        <v>0</v>
      </c>
      <c r="L139" s="132"/>
    </row>
    <row r="140" spans="1:12" s="114" customFormat="1" ht="12" hidden="1">
      <c r="A140" s="133" t="s">
        <v>474</v>
      </c>
      <c r="B140" s="134"/>
      <c r="C140" s="135"/>
      <c r="D140" s="136"/>
      <c r="E140" s="136"/>
      <c r="F140" s="137"/>
      <c r="G140" s="137"/>
      <c r="H140" s="137"/>
      <c r="I140" s="137"/>
      <c r="J140" s="137"/>
      <c r="K140" s="137"/>
      <c r="L140" s="138"/>
    </row>
    <row r="141" spans="1:12" s="114" customFormat="1" ht="75.75" customHeight="1" hidden="1">
      <c r="A141" s="139" t="s">
        <v>523</v>
      </c>
      <c r="B141" s="134" t="s">
        <v>517</v>
      </c>
      <c r="C141" s="135" t="s">
        <v>522</v>
      </c>
      <c r="D141" s="136">
        <v>244</v>
      </c>
      <c r="E141" s="136">
        <v>226</v>
      </c>
      <c r="F141" s="137">
        <f>SUM(G141+H141)</f>
        <v>0</v>
      </c>
      <c r="G141" s="137">
        <v>0</v>
      </c>
      <c r="H141" s="137">
        <v>0</v>
      </c>
      <c r="I141" s="137">
        <f>SUM(J141+K141)</f>
        <v>0</v>
      </c>
      <c r="J141" s="137">
        <v>0</v>
      </c>
      <c r="K141" s="137">
        <v>0</v>
      </c>
      <c r="L141" s="138" t="s">
        <v>524</v>
      </c>
    </row>
    <row r="142" spans="1:12" s="114" customFormat="1" ht="12" hidden="1">
      <c r="A142" s="127" t="s">
        <v>482</v>
      </c>
      <c r="B142" s="128" t="s">
        <v>517</v>
      </c>
      <c r="C142" s="129" t="s">
        <v>522</v>
      </c>
      <c r="D142" s="130">
        <v>244</v>
      </c>
      <c r="E142" s="130">
        <v>290</v>
      </c>
      <c r="F142" s="131">
        <f>G142+H142</f>
        <v>0</v>
      </c>
      <c r="G142" s="131">
        <f>SUM(G144)</f>
        <v>0</v>
      </c>
      <c r="H142" s="131">
        <f>SUM(H144)</f>
        <v>0</v>
      </c>
      <c r="I142" s="131">
        <f>J142+K142</f>
        <v>0</v>
      </c>
      <c r="J142" s="131">
        <f>SUM(J144)</f>
        <v>0</v>
      </c>
      <c r="K142" s="131">
        <f>SUM(K144)</f>
        <v>0</v>
      </c>
      <c r="L142" s="132"/>
    </row>
    <row r="143" spans="1:12" s="114" customFormat="1" ht="12" hidden="1">
      <c r="A143" s="133" t="s">
        <v>474</v>
      </c>
      <c r="B143" s="134"/>
      <c r="C143" s="135"/>
      <c r="D143" s="136"/>
      <c r="E143" s="136"/>
      <c r="F143" s="137"/>
      <c r="G143" s="137"/>
      <c r="H143" s="137"/>
      <c r="I143" s="137"/>
      <c r="J143" s="137"/>
      <c r="K143" s="137"/>
      <c r="L143" s="138"/>
    </row>
    <row r="144" spans="1:12" s="114" customFormat="1" ht="75.75" customHeight="1" hidden="1">
      <c r="A144" s="139" t="s">
        <v>525</v>
      </c>
      <c r="B144" s="134" t="s">
        <v>517</v>
      </c>
      <c r="C144" s="135" t="s">
        <v>522</v>
      </c>
      <c r="D144" s="136">
        <v>244</v>
      </c>
      <c r="E144" s="136">
        <v>290</v>
      </c>
      <c r="F144" s="137">
        <f>SUM(G144+H144)</f>
        <v>0</v>
      </c>
      <c r="G144" s="137">
        <v>0</v>
      </c>
      <c r="H144" s="137">
        <v>0</v>
      </c>
      <c r="I144" s="137">
        <f>SUM(J144+K144)</f>
        <v>0</v>
      </c>
      <c r="J144" s="137">
        <v>0</v>
      </c>
      <c r="K144" s="137">
        <v>0</v>
      </c>
      <c r="L144" s="138" t="s">
        <v>524</v>
      </c>
    </row>
    <row r="145" spans="1:12" s="114" customFormat="1" ht="50.25" customHeight="1" hidden="1">
      <c r="A145" s="165" t="s">
        <v>2</v>
      </c>
      <c r="B145" s="166" t="s">
        <v>526</v>
      </c>
      <c r="C145" s="166"/>
      <c r="D145" s="166"/>
      <c r="E145" s="166"/>
      <c r="F145" s="121">
        <f>G145+H145</f>
        <v>0</v>
      </c>
      <c r="G145" s="121">
        <f>G146</f>
        <v>0</v>
      </c>
      <c r="H145" s="121">
        <f>H146</f>
        <v>0</v>
      </c>
      <c r="I145" s="121">
        <f>J145+K145</f>
        <v>0</v>
      </c>
      <c r="J145" s="121">
        <f>J146</f>
        <v>0</v>
      </c>
      <c r="K145" s="121">
        <f>K146</f>
        <v>0</v>
      </c>
      <c r="L145" s="167"/>
    </row>
    <row r="146" spans="1:12" s="114" customFormat="1" ht="88.5" customHeight="1" hidden="1">
      <c r="A146" s="153" t="s">
        <v>527</v>
      </c>
      <c r="B146" s="124" t="s">
        <v>526</v>
      </c>
      <c r="C146" s="125" t="s">
        <v>528</v>
      </c>
      <c r="D146" s="113"/>
      <c r="E146" s="113"/>
      <c r="F146" s="126">
        <f>G146+H146</f>
        <v>0</v>
      </c>
      <c r="G146" s="126">
        <f>G147</f>
        <v>0</v>
      </c>
      <c r="H146" s="126">
        <f>H147</f>
        <v>0</v>
      </c>
      <c r="I146" s="126">
        <f>J146+K146</f>
        <v>0</v>
      </c>
      <c r="J146" s="126">
        <f>J147</f>
        <v>0</v>
      </c>
      <c r="K146" s="126">
        <f>K147</f>
        <v>0</v>
      </c>
      <c r="L146" s="150"/>
    </row>
    <row r="147" spans="1:12" s="114" customFormat="1" ht="12" hidden="1">
      <c r="A147" s="127" t="s">
        <v>519</v>
      </c>
      <c r="B147" s="128" t="s">
        <v>526</v>
      </c>
      <c r="C147" s="129" t="s">
        <v>528</v>
      </c>
      <c r="D147" s="130">
        <v>244</v>
      </c>
      <c r="E147" s="130">
        <v>226</v>
      </c>
      <c r="F147" s="131">
        <f>G147+H147</f>
        <v>0</v>
      </c>
      <c r="G147" s="131">
        <f>SUM(G149)</f>
        <v>0</v>
      </c>
      <c r="H147" s="131">
        <f>SUM(H149)</f>
        <v>0</v>
      </c>
      <c r="I147" s="131">
        <f>J147+K147</f>
        <v>0</v>
      </c>
      <c r="J147" s="131">
        <f>SUM(J149)</f>
        <v>0</v>
      </c>
      <c r="K147" s="131">
        <f>SUM(K149)</f>
        <v>0</v>
      </c>
      <c r="L147" s="132"/>
    </row>
    <row r="148" spans="1:12" s="114" customFormat="1" ht="12" hidden="1">
      <c r="A148" s="133" t="s">
        <v>474</v>
      </c>
      <c r="B148" s="134"/>
      <c r="C148" s="135"/>
      <c r="D148" s="136"/>
      <c r="E148" s="136"/>
      <c r="F148" s="137"/>
      <c r="G148" s="137"/>
      <c r="H148" s="137"/>
      <c r="I148" s="137"/>
      <c r="J148" s="137"/>
      <c r="K148" s="137"/>
      <c r="L148" s="138"/>
    </row>
    <row r="149" spans="1:12" s="114" customFormat="1" ht="80.25" customHeight="1" hidden="1">
      <c r="A149" s="139" t="s">
        <v>529</v>
      </c>
      <c r="B149" s="134" t="s">
        <v>517</v>
      </c>
      <c r="C149" s="135" t="s">
        <v>518</v>
      </c>
      <c r="D149" s="136">
        <v>244</v>
      </c>
      <c r="E149" s="136">
        <v>226</v>
      </c>
      <c r="F149" s="137">
        <f>SUM(G149+H149)</f>
        <v>0</v>
      </c>
      <c r="G149" s="137">
        <v>0</v>
      </c>
      <c r="H149" s="137">
        <v>0</v>
      </c>
      <c r="I149" s="137">
        <f>SUM(J149+K149)</f>
        <v>0</v>
      </c>
      <c r="J149" s="137">
        <v>0</v>
      </c>
      <c r="K149" s="137">
        <v>0</v>
      </c>
      <c r="L149" s="138" t="s">
        <v>530</v>
      </c>
    </row>
    <row r="150" spans="1:12" s="114" customFormat="1" ht="27.75" customHeight="1" hidden="1">
      <c r="A150" s="282" t="s">
        <v>77</v>
      </c>
      <c r="B150" s="166" t="s">
        <v>768</v>
      </c>
      <c r="C150" s="166"/>
      <c r="D150" s="166"/>
      <c r="E150" s="166"/>
      <c r="F150" s="121">
        <f>G150+H150</f>
        <v>0</v>
      </c>
      <c r="G150" s="121">
        <f>G151</f>
        <v>0</v>
      </c>
      <c r="H150" s="121">
        <f>H151</f>
        <v>0</v>
      </c>
      <c r="I150" s="121">
        <f>J150+K150</f>
        <v>0</v>
      </c>
      <c r="J150" s="121">
        <f>J151</f>
        <v>0</v>
      </c>
      <c r="K150" s="121">
        <f>K151</f>
        <v>0</v>
      </c>
      <c r="L150" s="167"/>
    </row>
    <row r="151" spans="1:12" s="114" customFormat="1" ht="119.25" customHeight="1" hidden="1">
      <c r="A151" s="250" t="s">
        <v>867</v>
      </c>
      <c r="B151" s="124" t="s">
        <v>768</v>
      </c>
      <c r="C151" s="125" t="s">
        <v>769</v>
      </c>
      <c r="D151" s="113"/>
      <c r="E151" s="113"/>
      <c r="F151" s="126">
        <f>G151+H151</f>
        <v>0</v>
      </c>
      <c r="G151" s="126">
        <f>G152</f>
        <v>0</v>
      </c>
      <c r="H151" s="126">
        <f>H152</f>
        <v>0</v>
      </c>
      <c r="I151" s="126">
        <f>J151+K151</f>
        <v>0</v>
      </c>
      <c r="J151" s="126">
        <f>J152</f>
        <v>0</v>
      </c>
      <c r="K151" s="126">
        <f>K152</f>
        <v>0</v>
      </c>
      <c r="L151" s="150"/>
    </row>
    <row r="152" spans="1:12" s="114" customFormat="1" ht="12" hidden="1">
      <c r="A152" s="127" t="s">
        <v>519</v>
      </c>
      <c r="B152" s="128" t="s">
        <v>768</v>
      </c>
      <c r="C152" s="129" t="s">
        <v>769</v>
      </c>
      <c r="D152" s="130">
        <v>244</v>
      </c>
      <c r="E152" s="130">
        <v>226</v>
      </c>
      <c r="F152" s="131">
        <f>G152+H152</f>
        <v>0</v>
      </c>
      <c r="G152" s="131">
        <f>SUM(G154)</f>
        <v>0</v>
      </c>
      <c r="H152" s="131">
        <f>SUM(H154)</f>
        <v>0</v>
      </c>
      <c r="I152" s="131">
        <f>J152+K152</f>
        <v>0</v>
      </c>
      <c r="J152" s="131">
        <f>SUM(J154)</f>
        <v>0</v>
      </c>
      <c r="K152" s="131">
        <f>SUM(K154)</f>
        <v>0</v>
      </c>
      <c r="L152" s="132"/>
    </row>
    <row r="153" spans="1:12" s="114" customFormat="1" ht="12" hidden="1">
      <c r="A153" s="133" t="s">
        <v>474</v>
      </c>
      <c r="B153" s="134"/>
      <c r="C153" s="135"/>
      <c r="D153" s="136"/>
      <c r="E153" s="136"/>
      <c r="F153" s="137"/>
      <c r="G153" s="137"/>
      <c r="H153" s="137"/>
      <c r="I153" s="137"/>
      <c r="J153" s="137"/>
      <c r="K153" s="137"/>
      <c r="L153" s="138"/>
    </row>
    <row r="154" spans="1:12" s="114" customFormat="1" ht="63" customHeight="1" hidden="1">
      <c r="A154" s="139" t="s">
        <v>869</v>
      </c>
      <c r="B154" s="134" t="s">
        <v>768</v>
      </c>
      <c r="C154" s="135" t="s">
        <v>769</v>
      </c>
      <c r="D154" s="136">
        <v>244</v>
      </c>
      <c r="E154" s="136">
        <v>226</v>
      </c>
      <c r="F154" s="137">
        <f>SUM(G154+H154)</f>
        <v>0</v>
      </c>
      <c r="G154" s="137">
        <v>0</v>
      </c>
      <c r="H154" s="137">
        <v>0</v>
      </c>
      <c r="I154" s="137">
        <f>SUM(J154+K154)</f>
        <v>0</v>
      </c>
      <c r="J154" s="137">
        <v>0</v>
      </c>
      <c r="K154" s="137">
        <v>0</v>
      </c>
      <c r="L154" s="138" t="s">
        <v>868</v>
      </c>
    </row>
    <row r="155" spans="1:12" s="114" customFormat="1" ht="18" customHeight="1" hidden="1">
      <c r="A155" s="165" t="s">
        <v>37</v>
      </c>
      <c r="B155" s="166" t="s">
        <v>531</v>
      </c>
      <c r="C155" s="166"/>
      <c r="D155" s="166"/>
      <c r="E155" s="166"/>
      <c r="F155" s="121">
        <f>G155+H155</f>
        <v>0</v>
      </c>
      <c r="G155" s="121">
        <f>G156+G169+G177</f>
        <v>0</v>
      </c>
      <c r="H155" s="121">
        <f>H156+H169+H177</f>
        <v>0</v>
      </c>
      <c r="I155" s="121">
        <f>J155+K155</f>
        <v>0</v>
      </c>
      <c r="J155" s="121">
        <f>J156+J169+J177</f>
        <v>0</v>
      </c>
      <c r="K155" s="121">
        <f>K156+K169+K177</f>
        <v>0</v>
      </c>
      <c r="L155" s="167"/>
    </row>
    <row r="156" spans="1:12" s="114" customFormat="1" ht="36" customHeight="1" hidden="1">
      <c r="A156" s="153" t="s">
        <v>111</v>
      </c>
      <c r="B156" s="124" t="s">
        <v>531</v>
      </c>
      <c r="C156" s="125" t="s">
        <v>532</v>
      </c>
      <c r="D156" s="113"/>
      <c r="E156" s="113"/>
      <c r="F156" s="126">
        <f aca="true" t="shared" si="45" ref="F156:K156">SUM(F157)</f>
        <v>0</v>
      </c>
      <c r="G156" s="126">
        <f t="shared" si="45"/>
        <v>0</v>
      </c>
      <c r="H156" s="126">
        <f t="shared" si="45"/>
        <v>0</v>
      </c>
      <c r="I156" s="126">
        <f t="shared" si="45"/>
        <v>0</v>
      </c>
      <c r="J156" s="126">
        <f t="shared" si="45"/>
        <v>0</v>
      </c>
      <c r="K156" s="126">
        <f t="shared" si="45"/>
        <v>0</v>
      </c>
      <c r="L156" s="150"/>
    </row>
    <row r="157" spans="1:12" s="178" customFormat="1" ht="39" customHeight="1" hidden="1">
      <c r="A157" s="287" t="s">
        <v>251</v>
      </c>
      <c r="B157" s="128" t="s">
        <v>531</v>
      </c>
      <c r="C157" s="129" t="s">
        <v>532</v>
      </c>
      <c r="D157" s="128" t="s">
        <v>491</v>
      </c>
      <c r="E157" s="128"/>
      <c r="F157" s="131">
        <f aca="true" t="shared" si="46" ref="F157:K157">SUM(F159+F163+F166)</f>
        <v>0</v>
      </c>
      <c r="G157" s="131">
        <f t="shared" si="46"/>
        <v>0</v>
      </c>
      <c r="H157" s="131">
        <f t="shared" si="46"/>
        <v>0</v>
      </c>
      <c r="I157" s="131">
        <f t="shared" si="46"/>
        <v>0</v>
      </c>
      <c r="J157" s="131">
        <f t="shared" si="46"/>
        <v>0</v>
      </c>
      <c r="K157" s="131">
        <f t="shared" si="46"/>
        <v>0</v>
      </c>
      <c r="L157" s="177"/>
    </row>
    <row r="158" spans="1:12" s="114" customFormat="1" ht="12.75" customHeight="1" hidden="1">
      <c r="A158" s="189" t="s">
        <v>474</v>
      </c>
      <c r="B158" s="143"/>
      <c r="C158" s="148"/>
      <c r="D158" s="113"/>
      <c r="E158" s="113"/>
      <c r="F158" s="149"/>
      <c r="G158" s="144"/>
      <c r="H158" s="144"/>
      <c r="I158" s="144"/>
      <c r="J158" s="144"/>
      <c r="K158" s="144"/>
      <c r="L158" s="150"/>
    </row>
    <row r="159" spans="1:12" s="114" customFormat="1" ht="12" hidden="1">
      <c r="A159" s="127" t="s">
        <v>519</v>
      </c>
      <c r="B159" s="128" t="s">
        <v>531</v>
      </c>
      <c r="C159" s="129" t="s">
        <v>532</v>
      </c>
      <c r="D159" s="130">
        <v>244</v>
      </c>
      <c r="E159" s="130">
        <v>226</v>
      </c>
      <c r="F159" s="131">
        <f aca="true" t="shared" si="47" ref="F159:K159">SUM(F161+F162)</f>
        <v>0</v>
      </c>
      <c r="G159" s="131">
        <f t="shared" si="47"/>
        <v>0</v>
      </c>
      <c r="H159" s="131">
        <f t="shared" si="47"/>
        <v>0</v>
      </c>
      <c r="I159" s="131">
        <f t="shared" si="47"/>
        <v>0</v>
      </c>
      <c r="J159" s="131">
        <f t="shared" si="47"/>
        <v>0</v>
      </c>
      <c r="K159" s="131">
        <f t="shared" si="47"/>
        <v>0</v>
      </c>
      <c r="L159" s="132"/>
    </row>
    <row r="160" spans="1:12" s="114" customFormat="1" ht="12" hidden="1">
      <c r="A160" s="133" t="s">
        <v>474</v>
      </c>
      <c r="B160" s="134"/>
      <c r="C160" s="135"/>
      <c r="D160" s="136"/>
      <c r="E160" s="136"/>
      <c r="F160" s="137"/>
      <c r="G160" s="137"/>
      <c r="H160" s="137"/>
      <c r="I160" s="137"/>
      <c r="J160" s="137"/>
      <c r="K160" s="137"/>
      <c r="L160" s="138"/>
    </row>
    <row r="161" spans="1:12" s="114" customFormat="1" ht="49.5" customHeight="1" hidden="1">
      <c r="A161" s="139" t="s">
        <v>909</v>
      </c>
      <c r="B161" s="134" t="s">
        <v>531</v>
      </c>
      <c r="C161" s="135" t="s">
        <v>532</v>
      </c>
      <c r="D161" s="136">
        <v>244</v>
      </c>
      <c r="E161" s="136">
        <v>226</v>
      </c>
      <c r="F161" s="137">
        <f>SUM(G161+H161)</f>
        <v>0</v>
      </c>
      <c r="G161" s="137">
        <v>0</v>
      </c>
      <c r="H161" s="137">
        <v>0</v>
      </c>
      <c r="I161" s="137">
        <f>SUM(J161+K161)</f>
        <v>0</v>
      </c>
      <c r="J161" s="137">
        <v>0</v>
      </c>
      <c r="K161" s="137">
        <v>0</v>
      </c>
      <c r="L161" s="288" t="s">
        <v>910</v>
      </c>
    </row>
    <row r="162" spans="1:12" s="114" customFormat="1" ht="77.25" customHeight="1" hidden="1">
      <c r="A162" s="289" t="s">
        <v>919</v>
      </c>
      <c r="B162" s="134" t="s">
        <v>531</v>
      </c>
      <c r="C162" s="135" t="s">
        <v>532</v>
      </c>
      <c r="D162" s="136">
        <v>244</v>
      </c>
      <c r="E162" s="136">
        <v>226</v>
      </c>
      <c r="F162" s="137">
        <f>SUM(G162+H162)</f>
        <v>0</v>
      </c>
      <c r="G162" s="137">
        <v>0</v>
      </c>
      <c r="H162" s="137">
        <v>0</v>
      </c>
      <c r="I162" s="137">
        <f>SUM(J162+K162)</f>
        <v>0</v>
      </c>
      <c r="J162" s="137">
        <v>0</v>
      </c>
      <c r="K162" s="137">
        <v>0</v>
      </c>
      <c r="L162" s="288" t="s">
        <v>912</v>
      </c>
    </row>
    <row r="163" spans="1:12" s="114" customFormat="1" ht="12" hidden="1">
      <c r="A163" s="127" t="s">
        <v>22</v>
      </c>
      <c r="B163" s="128" t="s">
        <v>531</v>
      </c>
      <c r="C163" s="129" t="s">
        <v>532</v>
      </c>
      <c r="D163" s="130">
        <v>244</v>
      </c>
      <c r="E163" s="130">
        <v>310</v>
      </c>
      <c r="F163" s="131">
        <f aca="true" t="shared" si="48" ref="F163:K163">SUM(F165)</f>
        <v>0</v>
      </c>
      <c r="G163" s="131">
        <f t="shared" si="48"/>
        <v>0</v>
      </c>
      <c r="H163" s="131">
        <f t="shared" si="48"/>
        <v>0</v>
      </c>
      <c r="I163" s="131">
        <f t="shared" si="48"/>
        <v>0</v>
      </c>
      <c r="J163" s="131">
        <f t="shared" si="48"/>
        <v>0</v>
      </c>
      <c r="K163" s="131">
        <f t="shared" si="48"/>
        <v>0</v>
      </c>
      <c r="L163" s="132"/>
    </row>
    <row r="164" spans="1:12" s="114" customFormat="1" ht="12" hidden="1">
      <c r="A164" s="133" t="s">
        <v>474</v>
      </c>
      <c r="B164" s="134"/>
      <c r="C164" s="135"/>
      <c r="D164" s="136"/>
      <c r="E164" s="136"/>
      <c r="F164" s="137"/>
      <c r="G164" s="137"/>
      <c r="H164" s="137"/>
      <c r="I164" s="137"/>
      <c r="J164" s="137"/>
      <c r="K164" s="137"/>
      <c r="L164" s="138"/>
    </row>
    <row r="165" spans="1:12" s="114" customFormat="1" ht="75" customHeight="1" hidden="1">
      <c r="A165" s="289" t="s">
        <v>911</v>
      </c>
      <c r="B165" s="134" t="s">
        <v>531</v>
      </c>
      <c r="C165" s="135" t="s">
        <v>532</v>
      </c>
      <c r="D165" s="136">
        <v>244</v>
      </c>
      <c r="E165" s="136">
        <v>310</v>
      </c>
      <c r="F165" s="137">
        <f>SUM(G165+H165)</f>
        <v>0</v>
      </c>
      <c r="G165" s="137">
        <v>0</v>
      </c>
      <c r="H165" s="137">
        <v>0</v>
      </c>
      <c r="I165" s="137">
        <f>SUM(J165+K165)</f>
        <v>0</v>
      </c>
      <c r="J165" s="137">
        <v>0</v>
      </c>
      <c r="K165" s="137">
        <v>0</v>
      </c>
      <c r="L165" s="288" t="s">
        <v>912</v>
      </c>
    </row>
    <row r="166" spans="1:12" s="114" customFormat="1" ht="12" hidden="1">
      <c r="A166" s="127" t="s">
        <v>23</v>
      </c>
      <c r="B166" s="128" t="s">
        <v>531</v>
      </c>
      <c r="C166" s="129" t="s">
        <v>532</v>
      </c>
      <c r="D166" s="130">
        <v>244</v>
      </c>
      <c r="E166" s="130">
        <v>340</v>
      </c>
      <c r="F166" s="131">
        <f>G166+H166</f>
        <v>0</v>
      </c>
      <c r="G166" s="131">
        <f>SUM(G168)</f>
        <v>0</v>
      </c>
      <c r="H166" s="131">
        <f>SUM(H168)</f>
        <v>0</v>
      </c>
      <c r="I166" s="131">
        <f>J166+K166</f>
        <v>0</v>
      </c>
      <c r="J166" s="131">
        <f>SUM(J168)</f>
        <v>0</v>
      </c>
      <c r="K166" s="131">
        <f>SUM(K168)</f>
        <v>0</v>
      </c>
      <c r="L166" s="132"/>
    </row>
    <row r="167" spans="1:12" s="114" customFormat="1" ht="12" hidden="1">
      <c r="A167" s="133" t="s">
        <v>474</v>
      </c>
      <c r="B167" s="134"/>
      <c r="C167" s="135"/>
      <c r="D167" s="136"/>
      <c r="E167" s="136"/>
      <c r="F167" s="137"/>
      <c r="G167" s="137"/>
      <c r="H167" s="137"/>
      <c r="I167" s="137"/>
      <c r="J167" s="137"/>
      <c r="K167" s="137"/>
      <c r="L167" s="138"/>
    </row>
    <row r="168" spans="1:12" s="114" customFormat="1" ht="60" customHeight="1" hidden="1">
      <c r="A168" s="139" t="s">
        <v>534</v>
      </c>
      <c r="B168" s="134" t="s">
        <v>531</v>
      </c>
      <c r="C168" s="135" t="s">
        <v>532</v>
      </c>
      <c r="D168" s="136">
        <v>244</v>
      </c>
      <c r="E168" s="136">
        <v>340</v>
      </c>
      <c r="F168" s="137">
        <f>SUM(G168+H168)</f>
        <v>0</v>
      </c>
      <c r="G168" s="137">
        <v>0</v>
      </c>
      <c r="H168" s="137">
        <v>0</v>
      </c>
      <c r="I168" s="137">
        <f>SUM(J168+K168)</f>
        <v>0</v>
      </c>
      <c r="J168" s="137">
        <v>0</v>
      </c>
      <c r="K168" s="137">
        <v>0</v>
      </c>
      <c r="L168" s="138" t="s">
        <v>533</v>
      </c>
    </row>
    <row r="169" spans="1:12" s="114" customFormat="1" ht="51" customHeight="1" hidden="1">
      <c r="A169" s="153" t="s">
        <v>38</v>
      </c>
      <c r="B169" s="124" t="s">
        <v>531</v>
      </c>
      <c r="C169" s="125" t="s">
        <v>535</v>
      </c>
      <c r="D169" s="113"/>
      <c r="E169" s="113"/>
      <c r="F169" s="126">
        <f>G169+H169</f>
        <v>0</v>
      </c>
      <c r="G169" s="126">
        <f>G170+G174</f>
        <v>0</v>
      </c>
      <c r="H169" s="126">
        <f>H170+H174</f>
        <v>0</v>
      </c>
      <c r="I169" s="126">
        <f>J169+K169</f>
        <v>0</v>
      </c>
      <c r="J169" s="126">
        <f>J170+J174</f>
        <v>0</v>
      </c>
      <c r="K169" s="126">
        <f>K170+K174</f>
        <v>0</v>
      </c>
      <c r="L169" s="150"/>
    </row>
    <row r="170" spans="1:12" s="114" customFormat="1" ht="12" hidden="1">
      <c r="A170" s="127" t="s">
        <v>519</v>
      </c>
      <c r="B170" s="128" t="s">
        <v>531</v>
      </c>
      <c r="C170" s="129" t="s">
        <v>535</v>
      </c>
      <c r="D170" s="130">
        <v>244</v>
      </c>
      <c r="E170" s="130">
        <v>226</v>
      </c>
      <c r="F170" s="131">
        <f>G170+H170</f>
        <v>0</v>
      </c>
      <c r="G170" s="131">
        <f>SUM(G172+G173)</f>
        <v>0</v>
      </c>
      <c r="H170" s="131">
        <f>SUM(H172+H173)</f>
        <v>0</v>
      </c>
      <c r="I170" s="131">
        <f>J170+K170</f>
        <v>0</v>
      </c>
      <c r="J170" s="131">
        <f>SUM(J172+J173)</f>
        <v>0</v>
      </c>
      <c r="K170" s="131">
        <f>SUM(K172+K173)</f>
        <v>0</v>
      </c>
      <c r="L170" s="132"/>
    </row>
    <row r="171" spans="1:12" s="114" customFormat="1" ht="12" hidden="1">
      <c r="A171" s="133" t="s">
        <v>474</v>
      </c>
      <c r="B171" s="134"/>
      <c r="C171" s="135"/>
      <c r="D171" s="136"/>
      <c r="E171" s="136"/>
      <c r="F171" s="137"/>
      <c r="G171" s="137"/>
      <c r="H171" s="137"/>
      <c r="I171" s="137"/>
      <c r="J171" s="137"/>
      <c r="K171" s="137"/>
      <c r="L171" s="138"/>
    </row>
    <row r="172" spans="1:12" s="114" customFormat="1" ht="75.75" customHeight="1" hidden="1">
      <c r="A172" s="139" t="s">
        <v>536</v>
      </c>
      <c r="B172" s="134" t="s">
        <v>531</v>
      </c>
      <c r="C172" s="135" t="s">
        <v>535</v>
      </c>
      <c r="D172" s="136">
        <v>244</v>
      </c>
      <c r="E172" s="136">
        <v>226</v>
      </c>
      <c r="F172" s="137">
        <f>SUM(G172+H172)</f>
        <v>0</v>
      </c>
      <c r="G172" s="137">
        <v>0</v>
      </c>
      <c r="H172" s="137">
        <v>0</v>
      </c>
      <c r="I172" s="137">
        <f>SUM(J172+K172)</f>
        <v>0</v>
      </c>
      <c r="J172" s="137">
        <v>0</v>
      </c>
      <c r="K172" s="137">
        <v>0</v>
      </c>
      <c r="L172" s="138" t="s">
        <v>537</v>
      </c>
    </row>
    <row r="173" spans="1:12" s="114" customFormat="1" ht="55.5" customHeight="1" hidden="1">
      <c r="A173" s="139" t="s">
        <v>538</v>
      </c>
      <c r="B173" s="134" t="s">
        <v>531</v>
      </c>
      <c r="C173" s="135" t="s">
        <v>535</v>
      </c>
      <c r="D173" s="136">
        <v>244</v>
      </c>
      <c r="E173" s="136">
        <v>226</v>
      </c>
      <c r="F173" s="137">
        <f>SUM(G173+H173)</f>
        <v>0</v>
      </c>
      <c r="G173" s="137">
        <v>0</v>
      </c>
      <c r="H173" s="137">
        <v>0</v>
      </c>
      <c r="I173" s="137">
        <f>SUM(J173+K173)</f>
        <v>0</v>
      </c>
      <c r="J173" s="137">
        <v>0</v>
      </c>
      <c r="K173" s="137">
        <v>0</v>
      </c>
      <c r="L173" s="138" t="s">
        <v>539</v>
      </c>
    </row>
    <row r="174" spans="1:12" s="114" customFormat="1" ht="12" hidden="1">
      <c r="A174" s="127" t="s">
        <v>519</v>
      </c>
      <c r="B174" s="128" t="s">
        <v>531</v>
      </c>
      <c r="C174" s="129" t="s">
        <v>535</v>
      </c>
      <c r="D174" s="130">
        <v>852</v>
      </c>
      <c r="E174" s="130">
        <v>291</v>
      </c>
      <c r="F174" s="131">
        <f aca="true" t="shared" si="49" ref="F174:K174">F176</f>
        <v>0</v>
      </c>
      <c r="G174" s="131">
        <f t="shared" si="49"/>
        <v>0</v>
      </c>
      <c r="H174" s="131">
        <f t="shared" si="49"/>
        <v>0</v>
      </c>
      <c r="I174" s="131">
        <f t="shared" si="49"/>
        <v>0</v>
      </c>
      <c r="J174" s="131">
        <f t="shared" si="49"/>
        <v>0</v>
      </c>
      <c r="K174" s="131">
        <f t="shared" si="49"/>
        <v>0</v>
      </c>
      <c r="L174" s="132"/>
    </row>
    <row r="175" spans="1:12" s="114" customFormat="1" ht="12" hidden="1">
      <c r="A175" s="133" t="s">
        <v>474</v>
      </c>
      <c r="B175" s="134"/>
      <c r="C175" s="135"/>
      <c r="D175" s="136"/>
      <c r="E175" s="136"/>
      <c r="F175" s="137"/>
      <c r="G175" s="137"/>
      <c r="H175" s="137"/>
      <c r="I175" s="137"/>
      <c r="J175" s="137"/>
      <c r="K175" s="137"/>
      <c r="L175" s="138"/>
    </row>
    <row r="176" spans="1:12" s="114" customFormat="1" ht="75.75" customHeight="1" hidden="1">
      <c r="A176" s="139" t="s">
        <v>854</v>
      </c>
      <c r="B176" s="134" t="s">
        <v>531</v>
      </c>
      <c r="C176" s="135" t="s">
        <v>535</v>
      </c>
      <c r="D176" s="136">
        <v>852</v>
      </c>
      <c r="E176" s="136">
        <v>291</v>
      </c>
      <c r="F176" s="137">
        <f>SUM(G176+H176)</f>
        <v>0</v>
      </c>
      <c r="G176" s="137">
        <v>0</v>
      </c>
      <c r="H176" s="137">
        <v>0</v>
      </c>
      <c r="I176" s="137">
        <f>SUM(J176+K176)</f>
        <v>0</v>
      </c>
      <c r="J176" s="137">
        <v>0</v>
      </c>
      <c r="K176" s="137">
        <v>0</v>
      </c>
      <c r="L176" s="138" t="s">
        <v>855</v>
      </c>
    </row>
    <row r="177" spans="1:12" s="114" customFormat="1" ht="51" customHeight="1" hidden="1">
      <c r="A177" s="153" t="s">
        <v>196</v>
      </c>
      <c r="B177" s="124" t="s">
        <v>531</v>
      </c>
      <c r="C177" s="125" t="s">
        <v>540</v>
      </c>
      <c r="D177" s="113"/>
      <c r="E177" s="113"/>
      <c r="F177" s="126">
        <f aca="true" t="shared" si="50" ref="F177:K177">SUM(F178)</f>
        <v>0</v>
      </c>
      <c r="G177" s="126">
        <f t="shared" si="50"/>
        <v>0</v>
      </c>
      <c r="H177" s="126">
        <f t="shared" si="50"/>
        <v>0</v>
      </c>
      <c r="I177" s="126">
        <f t="shared" si="50"/>
        <v>0</v>
      </c>
      <c r="J177" s="126">
        <f t="shared" si="50"/>
        <v>0</v>
      </c>
      <c r="K177" s="126">
        <f t="shared" si="50"/>
        <v>0</v>
      </c>
      <c r="L177" s="150"/>
    </row>
    <row r="178" spans="1:12" s="178" customFormat="1" ht="39" customHeight="1" hidden="1">
      <c r="A178" s="287" t="s">
        <v>251</v>
      </c>
      <c r="B178" s="128" t="s">
        <v>531</v>
      </c>
      <c r="C178" s="129" t="s">
        <v>540</v>
      </c>
      <c r="D178" s="128" t="s">
        <v>491</v>
      </c>
      <c r="E178" s="128"/>
      <c r="F178" s="131">
        <f aca="true" t="shared" si="51" ref="F178:K178">SUM(F180+F183+F186)</f>
        <v>0</v>
      </c>
      <c r="G178" s="131">
        <f t="shared" si="51"/>
        <v>0</v>
      </c>
      <c r="H178" s="131">
        <f t="shared" si="51"/>
        <v>0</v>
      </c>
      <c r="I178" s="131">
        <f t="shared" si="51"/>
        <v>0</v>
      </c>
      <c r="J178" s="131">
        <f t="shared" si="51"/>
        <v>0</v>
      </c>
      <c r="K178" s="131">
        <f t="shared" si="51"/>
        <v>0</v>
      </c>
      <c r="L178" s="177"/>
    </row>
    <row r="179" spans="1:12" s="114" customFormat="1" ht="12.75" customHeight="1" hidden="1">
      <c r="A179" s="189" t="s">
        <v>474</v>
      </c>
      <c r="B179" s="143"/>
      <c r="C179" s="148"/>
      <c r="D179" s="113"/>
      <c r="E179" s="113"/>
      <c r="F179" s="149"/>
      <c r="G179" s="144"/>
      <c r="H179" s="144"/>
      <c r="I179" s="144"/>
      <c r="J179" s="144"/>
      <c r="K179" s="144"/>
      <c r="L179" s="150"/>
    </row>
    <row r="180" spans="1:12" s="114" customFormat="1" ht="12" hidden="1">
      <c r="A180" s="127" t="s">
        <v>519</v>
      </c>
      <c r="B180" s="128" t="s">
        <v>531</v>
      </c>
      <c r="C180" s="129" t="s">
        <v>540</v>
      </c>
      <c r="D180" s="130">
        <v>244</v>
      </c>
      <c r="E180" s="130">
        <v>226</v>
      </c>
      <c r="F180" s="131">
        <f>G180+H180</f>
        <v>0</v>
      </c>
      <c r="G180" s="131">
        <f>SUM(G182)</f>
        <v>0</v>
      </c>
      <c r="H180" s="131">
        <f>SUM(H182)</f>
        <v>0</v>
      </c>
      <c r="I180" s="131">
        <f>J180+K180</f>
        <v>0</v>
      </c>
      <c r="J180" s="131">
        <f>SUM(J182)</f>
        <v>0</v>
      </c>
      <c r="K180" s="131">
        <f>SUM(K182)</f>
        <v>0</v>
      </c>
      <c r="L180" s="132"/>
    </row>
    <row r="181" spans="1:12" s="114" customFormat="1" ht="12" hidden="1">
      <c r="A181" s="133" t="s">
        <v>474</v>
      </c>
      <c r="B181" s="134"/>
      <c r="C181" s="135"/>
      <c r="D181" s="136"/>
      <c r="E181" s="136"/>
      <c r="F181" s="137"/>
      <c r="G181" s="137"/>
      <c r="H181" s="137"/>
      <c r="I181" s="137"/>
      <c r="J181" s="137"/>
      <c r="K181" s="137"/>
      <c r="L181" s="138"/>
    </row>
    <row r="182" spans="1:12" s="114" customFormat="1" ht="68.25" customHeight="1" hidden="1">
      <c r="A182" s="289" t="s">
        <v>911</v>
      </c>
      <c r="B182" s="134" t="s">
        <v>531</v>
      </c>
      <c r="C182" s="135" t="s">
        <v>540</v>
      </c>
      <c r="D182" s="136">
        <v>244</v>
      </c>
      <c r="E182" s="136">
        <v>226</v>
      </c>
      <c r="F182" s="137">
        <f>SUM(G182+H182)</f>
        <v>0</v>
      </c>
      <c r="G182" s="137">
        <v>0</v>
      </c>
      <c r="H182" s="137">
        <v>0</v>
      </c>
      <c r="I182" s="137">
        <f>SUM(J182+K182)</f>
        <v>0</v>
      </c>
      <c r="J182" s="137">
        <v>0</v>
      </c>
      <c r="K182" s="137">
        <v>0</v>
      </c>
      <c r="L182" s="288" t="s">
        <v>912</v>
      </c>
    </row>
    <row r="183" spans="1:12" s="114" customFormat="1" ht="12" hidden="1">
      <c r="A183" s="127" t="s">
        <v>22</v>
      </c>
      <c r="B183" s="128" t="s">
        <v>531</v>
      </c>
      <c r="C183" s="129" t="s">
        <v>540</v>
      </c>
      <c r="D183" s="130">
        <v>244</v>
      </c>
      <c r="E183" s="130">
        <v>310</v>
      </c>
      <c r="F183" s="131">
        <f>G183+H183</f>
        <v>0</v>
      </c>
      <c r="G183" s="131">
        <f>SUM(G185)</f>
        <v>0</v>
      </c>
      <c r="H183" s="131">
        <f>SUM(H185)</f>
        <v>0</v>
      </c>
      <c r="I183" s="131">
        <f>J183+K183</f>
        <v>0</v>
      </c>
      <c r="J183" s="131">
        <f>SUM(J185)</f>
        <v>0</v>
      </c>
      <c r="K183" s="131">
        <f>SUM(K185)</f>
        <v>0</v>
      </c>
      <c r="L183" s="132"/>
    </row>
    <row r="184" spans="1:12" s="114" customFormat="1" ht="12" hidden="1">
      <c r="A184" s="133" t="s">
        <v>474</v>
      </c>
      <c r="B184" s="134"/>
      <c r="C184" s="135"/>
      <c r="D184" s="136"/>
      <c r="E184" s="136"/>
      <c r="F184" s="137"/>
      <c r="G184" s="137"/>
      <c r="H184" s="137"/>
      <c r="I184" s="137"/>
      <c r="J184" s="137"/>
      <c r="K184" s="137"/>
      <c r="L184" s="138"/>
    </row>
    <row r="185" spans="1:12" s="114" customFormat="1" ht="69" customHeight="1" hidden="1">
      <c r="A185" s="289" t="s">
        <v>911</v>
      </c>
      <c r="B185" s="134" t="s">
        <v>531</v>
      </c>
      <c r="C185" s="135" t="s">
        <v>540</v>
      </c>
      <c r="D185" s="136">
        <v>244</v>
      </c>
      <c r="E185" s="136">
        <v>310</v>
      </c>
      <c r="F185" s="137">
        <f>SUM(G185+H185)</f>
        <v>0</v>
      </c>
      <c r="G185" s="137">
        <v>0</v>
      </c>
      <c r="H185" s="137">
        <v>0</v>
      </c>
      <c r="I185" s="137">
        <f>SUM(J185+K185)</f>
        <v>0</v>
      </c>
      <c r="J185" s="137">
        <v>0</v>
      </c>
      <c r="K185" s="137">
        <v>0</v>
      </c>
      <c r="L185" s="288" t="s">
        <v>912</v>
      </c>
    </row>
    <row r="186" spans="1:12" s="114" customFormat="1" ht="12" hidden="1">
      <c r="A186" s="127" t="s">
        <v>23</v>
      </c>
      <c r="B186" s="128" t="s">
        <v>531</v>
      </c>
      <c r="C186" s="129" t="s">
        <v>540</v>
      </c>
      <c r="D186" s="130">
        <v>244</v>
      </c>
      <c r="E186" s="130">
        <v>340</v>
      </c>
      <c r="F186" s="131">
        <f aca="true" t="shared" si="52" ref="F186:K186">SUM(F188)</f>
        <v>0</v>
      </c>
      <c r="G186" s="131">
        <f t="shared" si="52"/>
        <v>0</v>
      </c>
      <c r="H186" s="131">
        <f t="shared" si="52"/>
        <v>0</v>
      </c>
      <c r="I186" s="131">
        <f t="shared" si="52"/>
        <v>0</v>
      </c>
      <c r="J186" s="131">
        <f t="shared" si="52"/>
        <v>0</v>
      </c>
      <c r="K186" s="131">
        <f t="shared" si="52"/>
        <v>0</v>
      </c>
      <c r="L186" s="132"/>
    </row>
    <row r="187" spans="1:12" s="114" customFormat="1" ht="12" hidden="1">
      <c r="A187" s="133" t="s">
        <v>474</v>
      </c>
      <c r="B187" s="134"/>
      <c r="C187" s="135"/>
      <c r="D187" s="136"/>
      <c r="E187" s="136"/>
      <c r="F187" s="137"/>
      <c r="G187" s="137"/>
      <c r="H187" s="137"/>
      <c r="I187" s="137"/>
      <c r="J187" s="137"/>
      <c r="K187" s="137"/>
      <c r="L187" s="138"/>
    </row>
    <row r="188" spans="1:12" s="114" customFormat="1" ht="67.5" customHeight="1" hidden="1">
      <c r="A188" s="289" t="s">
        <v>911</v>
      </c>
      <c r="B188" s="134" t="s">
        <v>531</v>
      </c>
      <c r="C188" s="135" t="s">
        <v>540</v>
      </c>
      <c r="D188" s="136">
        <v>244</v>
      </c>
      <c r="E188" s="136">
        <v>346</v>
      </c>
      <c r="F188" s="137">
        <f>SUM(G188+H188)</f>
        <v>0</v>
      </c>
      <c r="G188" s="137">
        <v>0</v>
      </c>
      <c r="H188" s="137">
        <v>0</v>
      </c>
      <c r="I188" s="137">
        <f>SUM(J188+K188)</f>
        <v>0</v>
      </c>
      <c r="J188" s="137">
        <v>0</v>
      </c>
      <c r="K188" s="137">
        <v>0</v>
      </c>
      <c r="L188" s="288" t="s">
        <v>912</v>
      </c>
    </row>
    <row r="189" spans="1:12" s="114" customFormat="1" ht="37.5" customHeight="1" hidden="1">
      <c r="A189" s="165" t="s">
        <v>139</v>
      </c>
      <c r="B189" s="166" t="s">
        <v>541</v>
      </c>
      <c r="C189" s="166"/>
      <c r="D189" s="166"/>
      <c r="E189" s="166"/>
      <c r="F189" s="121">
        <f>G189+H189</f>
        <v>0</v>
      </c>
      <c r="G189" s="121">
        <f>G190</f>
        <v>0</v>
      </c>
      <c r="H189" s="121">
        <f>H190</f>
        <v>0</v>
      </c>
      <c r="I189" s="121">
        <f>J189+K189</f>
        <v>0</v>
      </c>
      <c r="J189" s="121">
        <f>J190</f>
        <v>0</v>
      </c>
      <c r="K189" s="121">
        <f>K190</f>
        <v>0</v>
      </c>
      <c r="L189" s="167"/>
    </row>
    <row r="190" spans="1:12" s="114" customFormat="1" ht="108.75" customHeight="1" hidden="1">
      <c r="A190" s="190" t="s">
        <v>197</v>
      </c>
      <c r="B190" s="124" t="s">
        <v>541</v>
      </c>
      <c r="C190" s="125" t="s">
        <v>542</v>
      </c>
      <c r="D190" s="113"/>
      <c r="E190" s="113"/>
      <c r="F190" s="126">
        <f>G190+H190</f>
        <v>0</v>
      </c>
      <c r="G190" s="126">
        <f>G191</f>
        <v>0</v>
      </c>
      <c r="H190" s="126">
        <f>H191</f>
        <v>0</v>
      </c>
      <c r="I190" s="126">
        <f>J190+K190</f>
        <v>0</v>
      </c>
      <c r="J190" s="126">
        <f>J191</f>
        <v>0</v>
      </c>
      <c r="K190" s="126">
        <f>K191</f>
        <v>0</v>
      </c>
      <c r="L190" s="150"/>
    </row>
    <row r="191" spans="1:12" s="114" customFormat="1" ht="12" hidden="1">
      <c r="A191" s="127" t="s">
        <v>519</v>
      </c>
      <c r="B191" s="128" t="s">
        <v>541</v>
      </c>
      <c r="C191" s="129" t="s">
        <v>542</v>
      </c>
      <c r="D191" s="130">
        <v>244</v>
      </c>
      <c r="E191" s="130">
        <v>226</v>
      </c>
      <c r="F191" s="131">
        <f>G191+H191</f>
        <v>0</v>
      </c>
      <c r="G191" s="131">
        <f>SUM(G193)</f>
        <v>0</v>
      </c>
      <c r="H191" s="131">
        <f>SUM(H193)</f>
        <v>0</v>
      </c>
      <c r="I191" s="131">
        <f>J191+K191</f>
        <v>0</v>
      </c>
      <c r="J191" s="131">
        <f>SUM(J193)</f>
        <v>0</v>
      </c>
      <c r="K191" s="131">
        <f>SUM(K193)</f>
        <v>0</v>
      </c>
      <c r="L191" s="132"/>
    </row>
    <row r="192" spans="1:12" s="114" customFormat="1" ht="12" hidden="1">
      <c r="A192" s="133" t="s">
        <v>474</v>
      </c>
      <c r="B192" s="134"/>
      <c r="C192" s="135"/>
      <c r="D192" s="136"/>
      <c r="E192" s="136"/>
      <c r="F192" s="137"/>
      <c r="G192" s="137"/>
      <c r="H192" s="137"/>
      <c r="I192" s="137"/>
      <c r="J192" s="137"/>
      <c r="K192" s="137"/>
      <c r="L192" s="138"/>
    </row>
    <row r="193" spans="1:12" s="114" customFormat="1" ht="92.25" customHeight="1" hidden="1">
      <c r="A193" s="139" t="s">
        <v>543</v>
      </c>
      <c r="B193" s="134" t="s">
        <v>541</v>
      </c>
      <c r="C193" s="135" t="s">
        <v>542</v>
      </c>
      <c r="D193" s="136">
        <v>244</v>
      </c>
      <c r="E193" s="136">
        <v>226</v>
      </c>
      <c r="F193" s="137">
        <f>SUM(G193+H193)</f>
        <v>0</v>
      </c>
      <c r="G193" s="137">
        <v>0</v>
      </c>
      <c r="H193" s="137">
        <v>0</v>
      </c>
      <c r="I193" s="137">
        <f>SUM(J193+K193)</f>
        <v>0</v>
      </c>
      <c r="J193" s="137">
        <v>0</v>
      </c>
      <c r="K193" s="137">
        <v>0</v>
      </c>
      <c r="L193" s="191" t="s">
        <v>544</v>
      </c>
    </row>
    <row r="194" spans="1:12" s="114" customFormat="1" ht="24.75" customHeight="1" hidden="1">
      <c r="A194" s="165" t="s">
        <v>12</v>
      </c>
      <c r="B194" s="166" t="s">
        <v>545</v>
      </c>
      <c r="C194" s="166"/>
      <c r="D194" s="166"/>
      <c r="E194" s="166"/>
      <c r="F194" s="121">
        <f>G194+H194</f>
        <v>0</v>
      </c>
      <c r="G194" s="121">
        <f>G195+G199</f>
        <v>0</v>
      </c>
      <c r="H194" s="121">
        <f>H195+H199</f>
        <v>0</v>
      </c>
      <c r="I194" s="121">
        <f>J194+K194</f>
        <v>0</v>
      </c>
      <c r="J194" s="121">
        <f>J195+J199</f>
        <v>0</v>
      </c>
      <c r="K194" s="121">
        <f>K195+K199</f>
        <v>0</v>
      </c>
      <c r="L194" s="167"/>
    </row>
    <row r="195" spans="1:12" s="114" customFormat="1" ht="54" customHeight="1" hidden="1">
      <c r="A195" s="153" t="s">
        <v>198</v>
      </c>
      <c r="B195" s="124" t="s">
        <v>545</v>
      </c>
      <c r="C195" s="125" t="s">
        <v>546</v>
      </c>
      <c r="D195" s="113"/>
      <c r="E195" s="113"/>
      <c r="F195" s="126">
        <f>G195+H195</f>
        <v>0</v>
      </c>
      <c r="G195" s="126">
        <f>G196</f>
        <v>0</v>
      </c>
      <c r="H195" s="126">
        <f>H196</f>
        <v>0</v>
      </c>
      <c r="I195" s="126">
        <f>J195+K195</f>
        <v>0</v>
      </c>
      <c r="J195" s="126">
        <f>J196</f>
        <v>0</v>
      </c>
      <c r="K195" s="126">
        <f>K196</f>
        <v>0</v>
      </c>
      <c r="L195" s="150"/>
    </row>
    <row r="196" spans="1:12" s="114" customFormat="1" ht="12" hidden="1">
      <c r="A196" s="127" t="s">
        <v>519</v>
      </c>
      <c r="B196" s="128" t="s">
        <v>545</v>
      </c>
      <c r="C196" s="129" t="s">
        <v>546</v>
      </c>
      <c r="D196" s="130">
        <v>244</v>
      </c>
      <c r="E196" s="130">
        <v>226</v>
      </c>
      <c r="F196" s="131">
        <f>G196+H196</f>
        <v>0</v>
      </c>
      <c r="G196" s="131">
        <f>SUM(G198)</f>
        <v>0</v>
      </c>
      <c r="H196" s="131">
        <f>SUM(H198)</f>
        <v>0</v>
      </c>
      <c r="I196" s="131">
        <f>J196+K196</f>
        <v>0</v>
      </c>
      <c r="J196" s="131">
        <f>SUM(J198)</f>
        <v>0</v>
      </c>
      <c r="K196" s="131">
        <f>SUM(K198)</f>
        <v>0</v>
      </c>
      <c r="L196" s="132"/>
    </row>
    <row r="197" spans="1:12" s="114" customFormat="1" ht="12" hidden="1">
      <c r="A197" s="133" t="s">
        <v>474</v>
      </c>
      <c r="B197" s="134"/>
      <c r="C197" s="135"/>
      <c r="D197" s="136"/>
      <c r="E197" s="136"/>
      <c r="F197" s="137"/>
      <c r="G197" s="137"/>
      <c r="H197" s="137"/>
      <c r="I197" s="137"/>
      <c r="J197" s="137"/>
      <c r="K197" s="137"/>
      <c r="L197" s="138"/>
    </row>
    <row r="198" spans="1:12" s="114" customFormat="1" ht="76.5" customHeight="1" hidden="1">
      <c r="A198" s="139" t="s">
        <v>547</v>
      </c>
      <c r="B198" s="134" t="s">
        <v>545</v>
      </c>
      <c r="C198" s="135" t="s">
        <v>546</v>
      </c>
      <c r="D198" s="136">
        <v>244</v>
      </c>
      <c r="E198" s="136">
        <v>226</v>
      </c>
      <c r="F198" s="137">
        <f>SUM(G198+H198)</f>
        <v>0</v>
      </c>
      <c r="G198" s="137">
        <v>0</v>
      </c>
      <c r="H198" s="137">
        <v>0</v>
      </c>
      <c r="I198" s="137">
        <f>SUM(J198+K198)</f>
        <v>0</v>
      </c>
      <c r="J198" s="137">
        <v>0</v>
      </c>
      <c r="K198" s="137">
        <v>0</v>
      </c>
      <c r="L198" s="138" t="s">
        <v>548</v>
      </c>
    </row>
    <row r="199" spans="1:12" s="114" customFormat="1" ht="54.75" customHeight="1" hidden="1">
      <c r="A199" s="153" t="s">
        <v>174</v>
      </c>
      <c r="B199" s="124" t="s">
        <v>545</v>
      </c>
      <c r="C199" s="125" t="s">
        <v>549</v>
      </c>
      <c r="D199" s="113"/>
      <c r="E199" s="113"/>
      <c r="F199" s="126">
        <f>G199+H199</f>
        <v>0</v>
      </c>
      <c r="G199" s="126">
        <f>G200</f>
        <v>0</v>
      </c>
      <c r="H199" s="126">
        <f>H200</f>
        <v>0</v>
      </c>
      <c r="I199" s="126">
        <f>J199+K199</f>
        <v>0</v>
      </c>
      <c r="J199" s="126">
        <f>J200</f>
        <v>0</v>
      </c>
      <c r="K199" s="126">
        <f>K200</f>
        <v>0</v>
      </c>
      <c r="L199" s="150"/>
    </row>
    <row r="200" spans="1:12" s="114" customFormat="1" ht="12" hidden="1">
      <c r="A200" s="127" t="s">
        <v>519</v>
      </c>
      <c r="B200" s="128" t="s">
        <v>545</v>
      </c>
      <c r="C200" s="129" t="s">
        <v>549</v>
      </c>
      <c r="D200" s="130">
        <v>244</v>
      </c>
      <c r="E200" s="130">
        <v>226</v>
      </c>
      <c r="F200" s="131">
        <f>G200+H200</f>
        <v>0</v>
      </c>
      <c r="G200" s="131">
        <f>SUM(G202+G203)</f>
        <v>0</v>
      </c>
      <c r="H200" s="131">
        <f>SUM(H202+H203)</f>
        <v>0</v>
      </c>
      <c r="I200" s="131">
        <f>J200+K200</f>
        <v>0</v>
      </c>
      <c r="J200" s="131">
        <f>SUM(J202+J203)</f>
        <v>0</v>
      </c>
      <c r="K200" s="131">
        <f>SUM(K202+K203)</f>
        <v>0</v>
      </c>
      <c r="L200" s="132"/>
    </row>
    <row r="201" spans="1:12" s="114" customFormat="1" ht="12" hidden="1">
      <c r="A201" s="133" t="s">
        <v>474</v>
      </c>
      <c r="B201" s="134"/>
      <c r="C201" s="135"/>
      <c r="D201" s="136"/>
      <c r="E201" s="136"/>
      <c r="F201" s="137"/>
      <c r="G201" s="137"/>
      <c r="H201" s="137"/>
      <c r="I201" s="137"/>
      <c r="J201" s="137"/>
      <c r="K201" s="137"/>
      <c r="L201" s="138"/>
    </row>
    <row r="202" spans="1:12" s="114" customFormat="1" ht="53.25" customHeight="1" hidden="1">
      <c r="A202" s="139" t="s">
        <v>550</v>
      </c>
      <c r="B202" s="134" t="s">
        <v>545</v>
      </c>
      <c r="C202" s="135" t="s">
        <v>549</v>
      </c>
      <c r="D202" s="136">
        <v>244</v>
      </c>
      <c r="E202" s="136">
        <v>226</v>
      </c>
      <c r="F202" s="137">
        <f>SUM(G202+H202)</f>
        <v>0</v>
      </c>
      <c r="G202" s="137">
        <v>0</v>
      </c>
      <c r="H202" s="137">
        <v>0</v>
      </c>
      <c r="I202" s="137">
        <f>SUM(J202+K202)</f>
        <v>0</v>
      </c>
      <c r="J202" s="137">
        <v>0</v>
      </c>
      <c r="K202" s="137">
        <v>0</v>
      </c>
      <c r="L202" s="138" t="s">
        <v>551</v>
      </c>
    </row>
    <row r="203" spans="1:12" s="114" customFormat="1" ht="80.25" customHeight="1" hidden="1">
      <c r="A203" s="139" t="s">
        <v>550</v>
      </c>
      <c r="B203" s="134" t="s">
        <v>545</v>
      </c>
      <c r="C203" s="135" t="s">
        <v>549</v>
      </c>
      <c r="D203" s="136">
        <v>244</v>
      </c>
      <c r="E203" s="136">
        <v>226</v>
      </c>
      <c r="F203" s="137">
        <f>SUM(G203+H203)</f>
        <v>0</v>
      </c>
      <c r="G203" s="137">
        <v>0</v>
      </c>
      <c r="H203" s="137">
        <v>0</v>
      </c>
      <c r="I203" s="137">
        <f>SUM(J203+K203)</f>
        <v>0</v>
      </c>
      <c r="J203" s="137">
        <v>0</v>
      </c>
      <c r="K203" s="137">
        <v>0</v>
      </c>
      <c r="L203" s="138" t="s">
        <v>552</v>
      </c>
    </row>
    <row r="204" spans="1:12" s="114" customFormat="1" ht="18.75" customHeight="1" hidden="1">
      <c r="A204" s="165" t="s">
        <v>40</v>
      </c>
      <c r="B204" s="166" t="s">
        <v>553</v>
      </c>
      <c r="C204" s="166"/>
      <c r="D204" s="166"/>
      <c r="E204" s="166"/>
      <c r="F204" s="121">
        <f>G204+H204</f>
        <v>0</v>
      </c>
      <c r="G204" s="121">
        <f>G205</f>
        <v>0</v>
      </c>
      <c r="H204" s="121">
        <f>H205</f>
        <v>0</v>
      </c>
      <c r="I204" s="121">
        <f>J204+K204</f>
        <v>0</v>
      </c>
      <c r="J204" s="121">
        <f>J205</f>
        <v>0</v>
      </c>
      <c r="K204" s="121">
        <f>K205</f>
        <v>0</v>
      </c>
      <c r="L204" s="167"/>
    </row>
    <row r="205" spans="1:12" s="114" customFormat="1" ht="75" customHeight="1" hidden="1">
      <c r="A205" s="153" t="s">
        <v>204</v>
      </c>
      <c r="B205" s="124" t="s">
        <v>553</v>
      </c>
      <c r="C205" s="125" t="s">
        <v>554</v>
      </c>
      <c r="D205" s="113"/>
      <c r="E205" s="113"/>
      <c r="F205" s="126">
        <f>G205+H205</f>
        <v>0</v>
      </c>
      <c r="G205" s="126">
        <f>G206</f>
        <v>0</v>
      </c>
      <c r="H205" s="126">
        <f>H206</f>
        <v>0</v>
      </c>
      <c r="I205" s="126">
        <f>J205+K205</f>
        <v>0</v>
      </c>
      <c r="J205" s="126">
        <f>J206</f>
        <v>0</v>
      </c>
      <c r="K205" s="126">
        <f>K206</f>
        <v>0</v>
      </c>
      <c r="L205" s="150"/>
    </row>
    <row r="206" spans="1:12" s="114" customFormat="1" ht="12" hidden="1">
      <c r="A206" s="127" t="s">
        <v>519</v>
      </c>
      <c r="B206" s="128" t="s">
        <v>553</v>
      </c>
      <c r="C206" s="129" t="s">
        <v>554</v>
      </c>
      <c r="D206" s="130">
        <v>244</v>
      </c>
      <c r="E206" s="130">
        <v>226</v>
      </c>
      <c r="F206" s="131">
        <f>G206+H206</f>
        <v>0</v>
      </c>
      <c r="G206" s="131">
        <f>SUM(G208)</f>
        <v>0</v>
      </c>
      <c r="H206" s="131">
        <f>SUM(H208)</f>
        <v>0</v>
      </c>
      <c r="I206" s="131">
        <f>J206+K206</f>
        <v>0</v>
      </c>
      <c r="J206" s="131">
        <f>SUM(J208)</f>
        <v>0</v>
      </c>
      <c r="K206" s="131">
        <f>SUM(K208)</f>
        <v>0</v>
      </c>
      <c r="L206" s="132"/>
    </row>
    <row r="207" spans="1:12" s="114" customFormat="1" ht="12" hidden="1">
      <c r="A207" s="133" t="s">
        <v>474</v>
      </c>
      <c r="B207" s="134"/>
      <c r="C207" s="135"/>
      <c r="D207" s="136"/>
      <c r="E207" s="136"/>
      <c r="F207" s="137"/>
      <c r="G207" s="137"/>
      <c r="H207" s="137"/>
      <c r="I207" s="137"/>
      <c r="J207" s="137"/>
      <c r="K207" s="137"/>
      <c r="L207" s="138"/>
    </row>
    <row r="208" spans="1:12" s="114" customFormat="1" ht="73.5" customHeight="1" hidden="1">
      <c r="A208" s="139" t="s">
        <v>555</v>
      </c>
      <c r="B208" s="134" t="s">
        <v>553</v>
      </c>
      <c r="C208" s="135" t="s">
        <v>554</v>
      </c>
      <c r="D208" s="136">
        <v>244</v>
      </c>
      <c r="E208" s="136">
        <v>226</v>
      </c>
      <c r="F208" s="137">
        <f>SUM(G208+H208)</f>
        <v>0</v>
      </c>
      <c r="G208" s="137">
        <v>0</v>
      </c>
      <c r="H208" s="137">
        <v>0</v>
      </c>
      <c r="I208" s="137">
        <f>SUM(J208+K208)</f>
        <v>0</v>
      </c>
      <c r="J208" s="137">
        <v>0</v>
      </c>
      <c r="K208" s="137">
        <v>0</v>
      </c>
      <c r="L208" s="157" t="s">
        <v>556</v>
      </c>
    </row>
    <row r="209" spans="1:12" s="114" customFormat="1" ht="18" customHeight="1" hidden="1">
      <c r="A209" s="165" t="s">
        <v>74</v>
      </c>
      <c r="B209" s="166" t="s">
        <v>557</v>
      </c>
      <c r="C209" s="166"/>
      <c r="D209" s="166"/>
      <c r="E209" s="166"/>
      <c r="F209" s="121">
        <f>G209+H209</f>
        <v>0</v>
      </c>
      <c r="G209" s="121">
        <f>G210</f>
        <v>0</v>
      </c>
      <c r="H209" s="121">
        <f>H210</f>
        <v>0</v>
      </c>
      <c r="I209" s="121">
        <f>J209+K209</f>
        <v>0</v>
      </c>
      <c r="J209" s="121">
        <f>J210</f>
        <v>0</v>
      </c>
      <c r="K209" s="121">
        <f>K210</f>
        <v>0</v>
      </c>
      <c r="L209" s="167"/>
    </row>
    <row r="210" spans="1:12" s="114" customFormat="1" ht="51" customHeight="1" hidden="1">
      <c r="A210" s="153" t="s">
        <v>558</v>
      </c>
      <c r="B210" s="124" t="s">
        <v>557</v>
      </c>
      <c r="C210" s="125" t="s">
        <v>559</v>
      </c>
      <c r="D210" s="113"/>
      <c r="E210" s="113"/>
      <c r="F210" s="126">
        <f>G210+H210</f>
        <v>0</v>
      </c>
      <c r="G210" s="126">
        <f>G211+G215</f>
        <v>0</v>
      </c>
      <c r="H210" s="126">
        <f>H211+H215</f>
        <v>0</v>
      </c>
      <c r="I210" s="126">
        <f>J210+K210</f>
        <v>0</v>
      </c>
      <c r="J210" s="126">
        <f>J211+J215</f>
        <v>0</v>
      </c>
      <c r="K210" s="126">
        <f>K211+K215</f>
        <v>0</v>
      </c>
      <c r="L210" s="150"/>
    </row>
    <row r="211" spans="1:12" s="114" customFormat="1" ht="12" hidden="1">
      <c r="A211" s="127" t="s">
        <v>519</v>
      </c>
      <c r="B211" s="128" t="s">
        <v>557</v>
      </c>
      <c r="C211" s="129" t="s">
        <v>559</v>
      </c>
      <c r="D211" s="130">
        <v>244</v>
      </c>
      <c r="E211" s="130">
        <v>226</v>
      </c>
      <c r="F211" s="131">
        <f>G211+H211</f>
        <v>0</v>
      </c>
      <c r="G211" s="131">
        <f>SUM(G213+G214)</f>
        <v>0</v>
      </c>
      <c r="H211" s="131">
        <f>SUM(H213+H214)</f>
        <v>0</v>
      </c>
      <c r="I211" s="131">
        <f>J211+K211</f>
        <v>0</v>
      </c>
      <c r="J211" s="131">
        <f>SUM(J213+J214)</f>
        <v>0</v>
      </c>
      <c r="K211" s="131">
        <f>SUM(K213+K214)</f>
        <v>0</v>
      </c>
      <c r="L211" s="132"/>
    </row>
    <row r="212" spans="1:12" s="114" customFormat="1" ht="12" hidden="1">
      <c r="A212" s="133" t="s">
        <v>474</v>
      </c>
      <c r="B212" s="134"/>
      <c r="C212" s="135"/>
      <c r="D212" s="136"/>
      <c r="E212" s="136"/>
      <c r="F212" s="137"/>
      <c r="G212" s="137"/>
      <c r="H212" s="137"/>
      <c r="I212" s="137"/>
      <c r="J212" s="137"/>
      <c r="K212" s="137"/>
      <c r="L212" s="138"/>
    </row>
    <row r="213" spans="1:12" s="114" customFormat="1" ht="78.75" customHeight="1" hidden="1">
      <c r="A213" s="139" t="s">
        <v>560</v>
      </c>
      <c r="B213" s="134" t="s">
        <v>557</v>
      </c>
      <c r="C213" s="135" t="s">
        <v>559</v>
      </c>
      <c r="D213" s="136">
        <v>244</v>
      </c>
      <c r="E213" s="136">
        <v>226</v>
      </c>
      <c r="F213" s="137">
        <f>SUM(G213+H213)</f>
        <v>0</v>
      </c>
      <c r="G213" s="137">
        <v>0</v>
      </c>
      <c r="H213" s="137">
        <v>0</v>
      </c>
      <c r="I213" s="137">
        <f>SUM(J213+K213)</f>
        <v>0</v>
      </c>
      <c r="J213" s="137">
        <v>0</v>
      </c>
      <c r="K213" s="137">
        <v>0</v>
      </c>
      <c r="L213" s="138" t="s">
        <v>552</v>
      </c>
    </row>
    <row r="214" spans="1:12" s="114" customFormat="1" ht="78.75" customHeight="1" hidden="1">
      <c r="A214" s="139" t="s">
        <v>560</v>
      </c>
      <c r="B214" s="134" t="s">
        <v>557</v>
      </c>
      <c r="C214" s="135" t="s">
        <v>559</v>
      </c>
      <c r="D214" s="136">
        <v>244</v>
      </c>
      <c r="E214" s="136">
        <v>226</v>
      </c>
      <c r="F214" s="137">
        <f>SUM(G214+H214)</f>
        <v>0</v>
      </c>
      <c r="G214" s="137">
        <v>0</v>
      </c>
      <c r="H214" s="137">
        <v>0</v>
      </c>
      <c r="I214" s="137">
        <f>SUM(J214+K214)</f>
        <v>0</v>
      </c>
      <c r="J214" s="137">
        <v>0</v>
      </c>
      <c r="K214" s="137">
        <v>0</v>
      </c>
      <c r="L214" s="138" t="s">
        <v>561</v>
      </c>
    </row>
    <row r="215" spans="1:12" s="114" customFormat="1" ht="12" hidden="1">
      <c r="A215" s="127" t="s">
        <v>482</v>
      </c>
      <c r="B215" s="128" t="s">
        <v>557</v>
      </c>
      <c r="C215" s="129" t="s">
        <v>559</v>
      </c>
      <c r="D215" s="130">
        <v>244</v>
      </c>
      <c r="E215" s="130">
        <v>290</v>
      </c>
      <c r="F215" s="131">
        <f>G215+H215</f>
        <v>0</v>
      </c>
      <c r="G215" s="131">
        <f>SUM(G217)</f>
        <v>0</v>
      </c>
      <c r="H215" s="131">
        <f>SUM(H217)</f>
        <v>0</v>
      </c>
      <c r="I215" s="131">
        <f>J215+K215</f>
        <v>0</v>
      </c>
      <c r="J215" s="131">
        <f>SUM(J217)</f>
        <v>0</v>
      </c>
      <c r="K215" s="131">
        <f>SUM(K217)</f>
        <v>0</v>
      </c>
      <c r="L215" s="132"/>
    </row>
    <row r="216" spans="1:12" s="114" customFormat="1" ht="12" hidden="1">
      <c r="A216" s="133" t="s">
        <v>474</v>
      </c>
      <c r="B216" s="134"/>
      <c r="C216" s="135"/>
      <c r="D216" s="136"/>
      <c r="E216" s="136"/>
      <c r="F216" s="137"/>
      <c r="G216" s="137"/>
      <c r="H216" s="137"/>
      <c r="I216" s="137"/>
      <c r="J216" s="137"/>
      <c r="K216" s="137"/>
      <c r="L216" s="138"/>
    </row>
    <row r="217" spans="1:12" s="114" customFormat="1" ht="82.5" customHeight="1" hidden="1">
      <c r="A217" s="139" t="s">
        <v>562</v>
      </c>
      <c r="B217" s="134" t="s">
        <v>557</v>
      </c>
      <c r="C217" s="135" t="s">
        <v>559</v>
      </c>
      <c r="D217" s="136">
        <v>244</v>
      </c>
      <c r="E217" s="136">
        <v>290</v>
      </c>
      <c r="F217" s="137">
        <f>SUM(G217+H217)</f>
        <v>0</v>
      </c>
      <c r="G217" s="137">
        <v>0</v>
      </c>
      <c r="H217" s="137">
        <v>0</v>
      </c>
      <c r="I217" s="137">
        <f>SUM(J217+K217)</f>
        <v>0</v>
      </c>
      <c r="J217" s="137">
        <v>0</v>
      </c>
      <c r="K217" s="137">
        <v>0</v>
      </c>
      <c r="L217" s="138" t="s">
        <v>561</v>
      </c>
    </row>
    <row r="218" spans="1:12" s="114" customFormat="1" ht="19.5" customHeight="1" hidden="1">
      <c r="A218" s="165" t="s">
        <v>39</v>
      </c>
      <c r="B218" s="166" t="s">
        <v>563</v>
      </c>
      <c r="C218" s="166"/>
      <c r="D218" s="166"/>
      <c r="E218" s="166"/>
      <c r="F218" s="121">
        <f>G218+H218</f>
        <v>0</v>
      </c>
      <c r="G218" s="121">
        <f>G219</f>
        <v>0</v>
      </c>
      <c r="H218" s="121">
        <f>H219</f>
        <v>0</v>
      </c>
      <c r="I218" s="121">
        <f>J218+K218</f>
        <v>0</v>
      </c>
      <c r="J218" s="121">
        <f>J219</f>
        <v>0</v>
      </c>
      <c r="K218" s="121">
        <f>K219</f>
        <v>0</v>
      </c>
      <c r="L218" s="167"/>
    </row>
    <row r="219" spans="1:12" s="114" customFormat="1" ht="138.75" customHeight="1" hidden="1">
      <c r="A219" s="192" t="s">
        <v>201</v>
      </c>
      <c r="B219" s="124" t="s">
        <v>563</v>
      </c>
      <c r="C219" s="125" t="s">
        <v>564</v>
      </c>
      <c r="D219" s="113"/>
      <c r="E219" s="113"/>
      <c r="F219" s="126">
        <f>G219+H219</f>
        <v>0</v>
      </c>
      <c r="G219" s="126">
        <f>G220</f>
        <v>0</v>
      </c>
      <c r="H219" s="126">
        <f>H220</f>
        <v>0</v>
      </c>
      <c r="I219" s="126">
        <f>J219+K219</f>
        <v>0</v>
      </c>
      <c r="J219" s="126">
        <f>J220</f>
        <v>0</v>
      </c>
      <c r="K219" s="126">
        <f>K220</f>
        <v>0</v>
      </c>
      <c r="L219" s="150"/>
    </row>
    <row r="220" spans="1:12" s="114" customFormat="1" ht="12" hidden="1">
      <c r="A220" s="127" t="s">
        <v>519</v>
      </c>
      <c r="B220" s="128" t="s">
        <v>563</v>
      </c>
      <c r="C220" s="129" t="s">
        <v>564</v>
      </c>
      <c r="D220" s="130">
        <v>244</v>
      </c>
      <c r="E220" s="130">
        <v>226</v>
      </c>
      <c r="F220" s="131">
        <f>G220+H220</f>
        <v>0</v>
      </c>
      <c r="G220" s="131">
        <f>SUM(G222)</f>
        <v>0</v>
      </c>
      <c r="H220" s="131">
        <f>SUM(H222)</f>
        <v>0</v>
      </c>
      <c r="I220" s="131">
        <f>J220+K220</f>
        <v>0</v>
      </c>
      <c r="J220" s="131">
        <f>SUM(J222)</f>
        <v>0</v>
      </c>
      <c r="K220" s="131">
        <f>SUM(K222)</f>
        <v>0</v>
      </c>
      <c r="L220" s="132"/>
    </row>
    <row r="221" spans="1:12" s="114" customFormat="1" ht="12" hidden="1">
      <c r="A221" s="133" t="s">
        <v>474</v>
      </c>
      <c r="B221" s="134"/>
      <c r="C221" s="135"/>
      <c r="D221" s="136"/>
      <c r="E221" s="136"/>
      <c r="F221" s="137"/>
      <c r="G221" s="137"/>
      <c r="H221" s="137"/>
      <c r="I221" s="137"/>
      <c r="J221" s="137"/>
      <c r="K221" s="137"/>
      <c r="L221" s="138"/>
    </row>
    <row r="222" spans="1:12" s="114" customFormat="1" ht="68.25" customHeight="1" hidden="1">
      <c r="A222" s="281" t="s">
        <v>865</v>
      </c>
      <c r="B222" s="134" t="s">
        <v>563</v>
      </c>
      <c r="C222" s="135" t="s">
        <v>564</v>
      </c>
      <c r="D222" s="136">
        <v>244</v>
      </c>
      <c r="E222" s="136">
        <v>226</v>
      </c>
      <c r="F222" s="137">
        <f>SUM(G222+H222)</f>
        <v>0</v>
      </c>
      <c r="G222" s="137">
        <v>0</v>
      </c>
      <c r="H222" s="137">
        <v>0</v>
      </c>
      <c r="I222" s="137">
        <f>SUM(J222+K222)</f>
        <v>0</v>
      </c>
      <c r="J222" s="137">
        <v>0</v>
      </c>
      <c r="K222" s="137">
        <v>0</v>
      </c>
      <c r="L222" s="138" t="s">
        <v>866</v>
      </c>
    </row>
    <row r="223" spans="1:12" s="114" customFormat="1" ht="44.25" customHeight="1" hidden="1">
      <c r="A223" s="321" t="s">
        <v>913</v>
      </c>
      <c r="B223" s="322"/>
      <c r="C223" s="322"/>
      <c r="D223" s="322"/>
      <c r="E223" s="323"/>
      <c r="F223" s="116">
        <f aca="true" t="shared" si="53" ref="F223:K223">SUM(F224)</f>
        <v>0</v>
      </c>
      <c r="G223" s="116">
        <f t="shared" si="53"/>
        <v>0</v>
      </c>
      <c r="H223" s="116">
        <f t="shared" si="53"/>
        <v>0</v>
      </c>
      <c r="I223" s="116">
        <f t="shared" si="53"/>
        <v>0</v>
      </c>
      <c r="J223" s="116">
        <f t="shared" si="53"/>
        <v>0</v>
      </c>
      <c r="K223" s="116">
        <f t="shared" si="53"/>
        <v>0</v>
      </c>
      <c r="L223" s="117"/>
    </row>
    <row r="224" spans="1:12" s="114" customFormat="1" ht="32.25" customHeight="1" hidden="1">
      <c r="A224" s="15" t="s">
        <v>164</v>
      </c>
      <c r="B224" s="166" t="s">
        <v>753</v>
      </c>
      <c r="C224" s="166"/>
      <c r="D224" s="166"/>
      <c r="E224" s="166"/>
      <c r="F224" s="121">
        <f aca="true" t="shared" si="54" ref="F224:K225">SUM(F225)</f>
        <v>0</v>
      </c>
      <c r="G224" s="121">
        <f t="shared" si="54"/>
        <v>0</v>
      </c>
      <c r="H224" s="121">
        <f t="shared" si="54"/>
        <v>0</v>
      </c>
      <c r="I224" s="121">
        <f t="shared" si="54"/>
        <v>0</v>
      </c>
      <c r="J224" s="121">
        <f t="shared" si="54"/>
        <v>0</v>
      </c>
      <c r="K224" s="121">
        <f t="shared" si="54"/>
        <v>0</v>
      </c>
      <c r="L224" s="167"/>
    </row>
    <row r="225" spans="1:12" s="114" customFormat="1" ht="67.5" customHeight="1" hidden="1">
      <c r="A225" s="153" t="s">
        <v>428</v>
      </c>
      <c r="B225" s="124" t="s">
        <v>753</v>
      </c>
      <c r="C225" s="125" t="s">
        <v>849</v>
      </c>
      <c r="D225" s="113"/>
      <c r="E225" s="113"/>
      <c r="F225" s="126">
        <f t="shared" si="54"/>
        <v>0</v>
      </c>
      <c r="G225" s="126">
        <f t="shared" si="54"/>
        <v>0</v>
      </c>
      <c r="H225" s="126">
        <f t="shared" si="54"/>
        <v>0</v>
      </c>
      <c r="I225" s="126">
        <f t="shared" si="54"/>
        <v>0</v>
      </c>
      <c r="J225" s="126">
        <f t="shared" si="54"/>
        <v>0</v>
      </c>
      <c r="K225" s="126">
        <f t="shared" si="54"/>
        <v>0</v>
      </c>
      <c r="L225" s="150"/>
    </row>
    <row r="226" spans="1:12" s="114" customFormat="1" ht="40.5" customHeight="1" hidden="1">
      <c r="A226" s="287" t="s">
        <v>251</v>
      </c>
      <c r="B226" s="128" t="s">
        <v>753</v>
      </c>
      <c r="C226" s="129" t="s">
        <v>849</v>
      </c>
      <c r="D226" s="130">
        <v>244</v>
      </c>
      <c r="E226" s="130"/>
      <c r="F226" s="131">
        <f aca="true" t="shared" si="55" ref="F226:K226">SUM(F228)</f>
        <v>0</v>
      </c>
      <c r="G226" s="131">
        <f t="shared" si="55"/>
        <v>0</v>
      </c>
      <c r="H226" s="131">
        <f t="shared" si="55"/>
        <v>0</v>
      </c>
      <c r="I226" s="131">
        <f t="shared" si="55"/>
        <v>0</v>
      </c>
      <c r="J226" s="131">
        <f t="shared" si="55"/>
        <v>0</v>
      </c>
      <c r="K226" s="131">
        <f t="shared" si="55"/>
        <v>0</v>
      </c>
      <c r="L226" s="132"/>
    </row>
    <row r="227" spans="1:12" s="114" customFormat="1" ht="12" hidden="1">
      <c r="A227" s="133" t="s">
        <v>474</v>
      </c>
      <c r="B227" s="134"/>
      <c r="C227" s="135"/>
      <c r="D227" s="136"/>
      <c r="E227" s="136"/>
      <c r="F227" s="137"/>
      <c r="G227" s="137"/>
      <c r="H227" s="137"/>
      <c r="I227" s="137"/>
      <c r="J227" s="137"/>
      <c r="K227" s="137"/>
      <c r="L227" s="138"/>
    </row>
    <row r="228" spans="1:12" s="114" customFormat="1" ht="56.25" customHeight="1" hidden="1">
      <c r="A228" s="139" t="s">
        <v>914</v>
      </c>
      <c r="B228" s="134" t="s">
        <v>753</v>
      </c>
      <c r="C228" s="135" t="s">
        <v>849</v>
      </c>
      <c r="D228" s="136">
        <v>244</v>
      </c>
      <c r="E228" s="136">
        <v>226</v>
      </c>
      <c r="F228" s="137">
        <f>SUM(G228+H228)</f>
        <v>0</v>
      </c>
      <c r="G228" s="137">
        <v>0</v>
      </c>
      <c r="H228" s="137">
        <v>0</v>
      </c>
      <c r="I228" s="137">
        <f>SUM(J228+K228)</f>
        <v>0</v>
      </c>
      <c r="J228" s="137">
        <v>0</v>
      </c>
      <c r="K228" s="137">
        <v>0</v>
      </c>
      <c r="L228" s="157" t="s">
        <v>915</v>
      </c>
    </row>
    <row r="229" spans="1:12" s="114" customFormat="1" ht="18.75" customHeight="1">
      <c r="A229" s="193" t="s">
        <v>565</v>
      </c>
      <c r="B229" s="194"/>
      <c r="C229" s="194"/>
      <c r="D229" s="194"/>
      <c r="E229" s="194"/>
      <c r="F229" s="195">
        <f>G229+H229</f>
        <v>126908.87</v>
      </c>
      <c r="G229" s="195">
        <f>G8+G47+G223</f>
        <v>126900.87</v>
      </c>
      <c r="H229" s="195">
        <f>H8+H47+H223</f>
        <v>8</v>
      </c>
      <c r="I229" s="195">
        <f>SUM(J229+K229)</f>
        <v>40642.98</v>
      </c>
      <c r="J229" s="195">
        <f>J8+J47+J223</f>
        <v>40642.98</v>
      </c>
      <c r="K229" s="195">
        <f>K8+K47+K223</f>
        <v>0</v>
      </c>
      <c r="L229" s="196"/>
    </row>
    <row r="230" spans="1:12" ht="14.25" customHeight="1">
      <c r="A230" s="197"/>
      <c r="B230" s="198"/>
      <c r="C230" s="198"/>
      <c r="D230" s="198"/>
      <c r="E230" s="198"/>
      <c r="F230" s="199"/>
      <c r="G230" s="199"/>
      <c r="H230" s="199"/>
      <c r="I230" s="200"/>
      <c r="J230" s="200"/>
      <c r="K230" s="200"/>
      <c r="L230" s="201"/>
    </row>
    <row r="231" ht="12.75">
      <c r="A231" s="202"/>
    </row>
    <row r="233" spans="1:11" ht="12.75">
      <c r="A233" s="202"/>
      <c r="K233" s="202"/>
    </row>
  </sheetData>
  <sheetProtection/>
  <mergeCells count="18">
    <mergeCell ref="F5:H5"/>
    <mergeCell ref="A47:E47"/>
    <mergeCell ref="I5:K5"/>
    <mergeCell ref="F6:F7"/>
    <mergeCell ref="G6:H6"/>
    <mergeCell ref="I6:I7"/>
    <mergeCell ref="J6:K6"/>
    <mergeCell ref="A8:E8"/>
    <mergeCell ref="A223:E223"/>
    <mergeCell ref="A1:L1"/>
    <mergeCell ref="A2:L2"/>
    <mergeCell ref="A4:A7"/>
    <mergeCell ref="B4:B7"/>
    <mergeCell ref="C4:C7"/>
    <mergeCell ref="D4:D7"/>
    <mergeCell ref="E4:E7"/>
    <mergeCell ref="F4:K4"/>
    <mergeCell ref="L4:L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4" sqref="A4:C4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32" t="s">
        <v>566</v>
      </c>
      <c r="B1" s="332"/>
      <c r="C1" s="332"/>
    </row>
    <row r="2" spans="1:3" ht="15.75" customHeight="1">
      <c r="A2" s="332" t="s">
        <v>567</v>
      </c>
      <c r="B2" s="333"/>
      <c r="C2" s="332"/>
    </row>
    <row r="3" spans="1:3" ht="20.25" customHeight="1">
      <c r="A3" s="332" t="s">
        <v>50</v>
      </c>
      <c r="B3" s="333"/>
      <c r="C3" s="332"/>
    </row>
    <row r="4" spans="1:3" ht="21.75" customHeight="1">
      <c r="A4" s="332" t="s">
        <v>924</v>
      </c>
      <c r="B4" s="333"/>
      <c r="C4" s="332"/>
    </row>
    <row r="5" spans="1:3" ht="40.5" customHeight="1">
      <c r="A5" s="204"/>
      <c r="B5" s="204"/>
      <c r="C5" s="204"/>
    </row>
    <row r="6" spans="1:3" ht="21.75" customHeight="1">
      <c r="A6" s="205" t="s">
        <v>568</v>
      </c>
      <c r="B6" s="206" t="s">
        <v>569</v>
      </c>
      <c r="C6" s="205" t="s">
        <v>570</v>
      </c>
    </row>
    <row r="7" spans="1:3" ht="21.75" customHeight="1">
      <c r="A7" s="205"/>
      <c r="B7" s="207" t="s">
        <v>571</v>
      </c>
      <c r="C7" s="205"/>
    </row>
    <row r="8" spans="1:3" ht="30">
      <c r="A8" s="95" t="s">
        <v>572</v>
      </c>
      <c r="B8" s="101" t="s">
        <v>573</v>
      </c>
      <c r="C8" s="106" t="s">
        <v>574</v>
      </c>
    </row>
    <row r="9" spans="1:3" ht="15">
      <c r="A9" s="95" t="s">
        <v>575</v>
      </c>
      <c r="B9" s="101" t="s">
        <v>576</v>
      </c>
      <c r="C9" s="106" t="s">
        <v>574</v>
      </c>
    </row>
    <row r="10" spans="1:3" ht="15">
      <c r="A10" s="95" t="s">
        <v>577</v>
      </c>
      <c r="B10" s="101" t="s">
        <v>578</v>
      </c>
      <c r="C10" s="106" t="s">
        <v>574</v>
      </c>
    </row>
    <row r="11" spans="1:3" ht="30">
      <c r="A11" s="95" t="s">
        <v>579</v>
      </c>
      <c r="B11" s="101" t="s">
        <v>580</v>
      </c>
      <c r="C11" s="106" t="s">
        <v>574</v>
      </c>
    </row>
    <row r="12" spans="1:3" ht="15">
      <c r="A12" s="95" t="s">
        <v>581</v>
      </c>
      <c r="B12" s="101" t="s">
        <v>582</v>
      </c>
      <c r="C12" s="106" t="s">
        <v>583</v>
      </c>
    </row>
    <row r="13" spans="1:3" ht="30">
      <c r="A13" s="95" t="s">
        <v>584</v>
      </c>
      <c r="B13" s="101" t="s">
        <v>585</v>
      </c>
      <c r="C13" s="106" t="s">
        <v>586</v>
      </c>
    </row>
    <row r="14" spans="1:3" ht="31.5" customHeight="1">
      <c r="A14" s="95" t="s">
        <v>587</v>
      </c>
      <c r="B14" s="101" t="s">
        <v>588</v>
      </c>
      <c r="C14" s="106" t="s">
        <v>574</v>
      </c>
    </row>
    <row r="15" spans="1:3" ht="15">
      <c r="A15" s="104"/>
      <c r="B15" s="103"/>
      <c r="C15" s="208"/>
    </row>
    <row r="16" spans="1:3" ht="15">
      <c r="A16" s="93"/>
      <c r="B16" s="209"/>
      <c r="C16" s="93"/>
    </row>
    <row r="17" spans="1:5" ht="15">
      <c r="A17" s="93"/>
      <c r="B17" s="209"/>
      <c r="C17" s="93"/>
      <c r="E17" t="s">
        <v>589</v>
      </c>
    </row>
    <row r="18" spans="1:3" ht="15">
      <c r="A18" s="93"/>
      <c r="B18" s="209"/>
      <c r="C18" s="93"/>
    </row>
    <row r="19" spans="1:5" ht="15" customHeight="1">
      <c r="A19" s="334"/>
      <c r="B19" s="334"/>
      <c r="C19" s="210"/>
      <c r="D19" s="211"/>
      <c r="E19" s="211"/>
    </row>
    <row r="20" spans="1:5" ht="15">
      <c r="A20" s="212"/>
      <c r="B20" s="213"/>
      <c r="C20" s="210"/>
      <c r="D20" s="104"/>
      <c r="E20" s="104"/>
    </row>
    <row r="21" spans="1:5" ht="15" customHeight="1">
      <c r="A21" s="334"/>
      <c r="B21" s="334"/>
      <c r="C21" s="210"/>
      <c r="D21" s="211"/>
      <c r="E21" s="211"/>
    </row>
    <row r="22" spans="1:3" ht="15">
      <c r="A22" s="93"/>
      <c r="B22" s="209"/>
      <c r="C22" s="93"/>
    </row>
    <row r="23" spans="1:3" ht="15">
      <c r="A23" s="93"/>
      <c r="B23" s="209"/>
      <c r="C23" s="93"/>
    </row>
    <row r="24" spans="1:3" ht="15">
      <c r="A24" s="93"/>
      <c r="B24" s="209"/>
      <c r="C24" s="93"/>
    </row>
  </sheetData>
  <sheetProtection/>
  <mergeCells count="6">
    <mergeCell ref="A1:C1"/>
    <mergeCell ref="A2:C2"/>
    <mergeCell ref="A3:C3"/>
    <mergeCell ref="A4:C4"/>
    <mergeCell ref="A19:B19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83">
      <selection activeCell="G89" sqref="G89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214"/>
      <c r="B1" s="214"/>
      <c r="C1" s="214"/>
      <c r="D1" s="214" t="s">
        <v>590</v>
      </c>
    </row>
    <row r="2" spans="1:4" ht="20.25" customHeight="1">
      <c r="A2" s="294" t="s">
        <v>591</v>
      </c>
      <c r="B2" s="294"/>
      <c r="C2" s="294"/>
      <c r="D2" s="294"/>
    </row>
    <row r="3" spans="1:4" ht="15" customHeight="1">
      <c r="A3" s="294" t="s">
        <v>47</v>
      </c>
      <c r="B3" s="294"/>
      <c r="C3" s="294"/>
      <c r="D3" s="294"/>
    </row>
    <row r="4" spans="1:4" ht="14.25" customHeight="1">
      <c r="A4" s="294" t="s">
        <v>921</v>
      </c>
      <c r="B4" s="294"/>
      <c r="C4" s="294"/>
      <c r="D4" s="294"/>
    </row>
    <row r="5" spans="1:4" ht="14.25" customHeight="1">
      <c r="A5" s="294" t="s">
        <v>592</v>
      </c>
      <c r="B5" s="294"/>
      <c r="C5" s="294"/>
      <c r="D5" s="294"/>
    </row>
    <row r="6" spans="1:4" ht="15">
      <c r="A6" s="295" t="s">
        <v>79</v>
      </c>
      <c r="B6" s="295"/>
      <c r="C6" s="295"/>
      <c r="D6" s="295"/>
    </row>
    <row r="7" spans="1:4" ht="68.25" customHeight="1">
      <c r="A7" s="1" t="s">
        <v>13</v>
      </c>
      <c r="B7" s="1" t="s">
        <v>4</v>
      </c>
      <c r="C7" s="2" t="s">
        <v>45</v>
      </c>
      <c r="D7" s="2" t="s">
        <v>593</v>
      </c>
    </row>
    <row r="8" spans="1:4" ht="18.75" customHeight="1">
      <c r="A8" s="1" t="s">
        <v>594</v>
      </c>
      <c r="B8" s="24" t="s">
        <v>595</v>
      </c>
      <c r="C8" s="2">
        <f>SUM(C9)</f>
        <v>103596.90000000001</v>
      </c>
      <c r="D8" s="2">
        <f>SUM(D9)</f>
        <v>104881.8</v>
      </c>
    </row>
    <row r="9" spans="1:4" ht="12.75">
      <c r="A9" s="45" t="s">
        <v>596</v>
      </c>
      <c r="B9" s="15" t="s">
        <v>51</v>
      </c>
      <c r="C9" s="31">
        <f>SUM(C10+C42+C47+C50)</f>
        <v>103596.90000000001</v>
      </c>
      <c r="D9" s="31">
        <f>SUM(D10+D42+D47+D50)</f>
        <v>104881.8</v>
      </c>
    </row>
    <row r="10" spans="1:4" ht="14.25" customHeight="1">
      <c r="A10" s="45" t="s">
        <v>597</v>
      </c>
      <c r="B10" s="15" t="s">
        <v>6</v>
      </c>
      <c r="C10" s="31">
        <f>C11+C29+C39</f>
        <v>103574.90000000001</v>
      </c>
      <c r="D10" s="31">
        <f>D11+D29+D39</f>
        <v>104859.8</v>
      </c>
    </row>
    <row r="11" spans="1:4" ht="25.5" customHeight="1">
      <c r="A11" s="215" t="s">
        <v>598</v>
      </c>
      <c r="B11" s="38" t="s">
        <v>52</v>
      </c>
      <c r="C11" s="78">
        <f>SUM(C12:C28)</f>
        <v>92522.6</v>
      </c>
      <c r="D11" s="78">
        <f>SUM(D12:D28)</f>
        <v>93413</v>
      </c>
    </row>
    <row r="12" spans="1:4" ht="48" customHeight="1">
      <c r="A12" s="216" t="s">
        <v>599</v>
      </c>
      <c r="B12" s="217" t="s">
        <v>600</v>
      </c>
      <c r="C12" s="218">
        <f>SUM(отчет!C10)</f>
        <v>62000</v>
      </c>
      <c r="D12" s="218">
        <v>62493.4</v>
      </c>
    </row>
    <row r="13" spans="1:4" ht="27" customHeight="1">
      <c r="A13" s="216" t="s">
        <v>601</v>
      </c>
      <c r="B13" s="217" t="s">
        <v>602</v>
      </c>
      <c r="C13" s="218">
        <v>0</v>
      </c>
      <c r="D13" s="218">
        <v>287.9</v>
      </c>
    </row>
    <row r="14" spans="1:4" ht="45.75" customHeight="1">
      <c r="A14" s="216" t="s">
        <v>603</v>
      </c>
      <c r="B14" s="217" t="s">
        <v>604</v>
      </c>
      <c r="C14" s="218">
        <v>0</v>
      </c>
      <c r="D14" s="218">
        <v>21.7</v>
      </c>
    </row>
    <row r="15" spans="1:4" ht="27.75" customHeight="1">
      <c r="A15" s="216" t="s">
        <v>605</v>
      </c>
      <c r="B15" s="217" t="s">
        <v>606</v>
      </c>
      <c r="C15" s="218">
        <v>0</v>
      </c>
      <c r="D15" s="218">
        <v>0</v>
      </c>
    </row>
    <row r="16" spans="1:4" ht="57.75" customHeight="1">
      <c r="A16" s="216" t="s">
        <v>607</v>
      </c>
      <c r="B16" s="217" t="s">
        <v>608</v>
      </c>
      <c r="C16" s="218">
        <f>SUM(отчет!C11)</f>
        <v>18.4</v>
      </c>
      <c r="D16" s="218">
        <v>13.7</v>
      </c>
    </row>
    <row r="17" spans="1:4" ht="34.5" customHeight="1">
      <c r="A17" s="216" t="s">
        <v>609</v>
      </c>
      <c r="B17" s="217" t="s">
        <v>610</v>
      </c>
      <c r="C17" s="218">
        <v>0</v>
      </c>
      <c r="D17" s="218">
        <v>4.6</v>
      </c>
    </row>
    <row r="18" spans="1:4" ht="59.25" customHeight="1">
      <c r="A18" s="216" t="s">
        <v>611</v>
      </c>
      <c r="B18" s="217" t="s">
        <v>612</v>
      </c>
      <c r="C18" s="218">
        <v>0</v>
      </c>
      <c r="D18" s="218">
        <v>0.1</v>
      </c>
    </row>
    <row r="19" spans="1:4" ht="36" customHeight="1">
      <c r="A19" s="216" t="s">
        <v>613</v>
      </c>
      <c r="B19" s="217" t="s">
        <v>614</v>
      </c>
      <c r="C19" s="218">
        <v>0</v>
      </c>
      <c r="D19" s="218">
        <v>0</v>
      </c>
    </row>
    <row r="20" spans="1:4" ht="48" customHeight="1">
      <c r="A20" s="216" t="s">
        <v>615</v>
      </c>
      <c r="B20" s="217" t="s">
        <v>616</v>
      </c>
      <c r="C20" s="218">
        <f>SUM(отчет!C12)</f>
        <v>30500</v>
      </c>
      <c r="D20" s="218">
        <v>30240.8</v>
      </c>
    </row>
    <row r="21" spans="1:4" ht="38.25" customHeight="1">
      <c r="A21" s="216" t="s">
        <v>617</v>
      </c>
      <c r="B21" s="217" t="s">
        <v>618</v>
      </c>
      <c r="C21" s="218">
        <v>0</v>
      </c>
      <c r="D21" s="218">
        <v>273.4</v>
      </c>
    </row>
    <row r="22" spans="1:4" ht="58.5" customHeight="1">
      <c r="A22" s="216" t="s">
        <v>619</v>
      </c>
      <c r="B22" s="217" t="s">
        <v>620</v>
      </c>
      <c r="C22" s="218">
        <v>0</v>
      </c>
      <c r="D22" s="218">
        <v>73.2</v>
      </c>
    </row>
    <row r="23" spans="1:4" ht="60.75" customHeight="1">
      <c r="A23" s="216" t="s">
        <v>621</v>
      </c>
      <c r="B23" s="217" t="s">
        <v>622</v>
      </c>
      <c r="C23" s="218">
        <f>SUM(отчет!C13)</f>
        <v>1.1</v>
      </c>
      <c r="D23" s="218">
        <v>0</v>
      </c>
    </row>
    <row r="24" spans="1:4" ht="48" customHeight="1">
      <c r="A24" s="216" t="s">
        <v>623</v>
      </c>
      <c r="B24" s="217" t="s">
        <v>624</v>
      </c>
      <c r="C24" s="218">
        <v>0</v>
      </c>
      <c r="D24" s="218">
        <v>1.1</v>
      </c>
    </row>
    <row r="25" spans="1:4" ht="59.25" customHeight="1">
      <c r="A25" s="216" t="s">
        <v>625</v>
      </c>
      <c r="B25" s="217" t="s">
        <v>626</v>
      </c>
      <c r="C25" s="218">
        <v>0</v>
      </c>
      <c r="D25" s="218">
        <v>0</v>
      </c>
    </row>
    <row r="26" spans="1:4" ht="46.5" customHeight="1">
      <c r="A26" s="216" t="s">
        <v>627</v>
      </c>
      <c r="B26" s="217" t="s">
        <v>628</v>
      </c>
      <c r="C26" s="218">
        <f>SUM(отчет!C14)</f>
        <v>3.1</v>
      </c>
      <c r="D26" s="218">
        <v>3.1</v>
      </c>
    </row>
    <row r="27" spans="1:4" ht="33.75" customHeight="1">
      <c r="A27" s="216" t="s">
        <v>629</v>
      </c>
      <c r="B27" s="217" t="s">
        <v>630</v>
      </c>
      <c r="C27" s="218">
        <v>0</v>
      </c>
      <c r="D27" s="218">
        <v>0</v>
      </c>
    </row>
    <row r="28" spans="1:4" ht="48.75" customHeight="1">
      <c r="A28" s="216" t="s">
        <v>631</v>
      </c>
      <c r="B28" s="217" t="s">
        <v>632</v>
      </c>
      <c r="C28" s="218">
        <v>0</v>
      </c>
      <c r="D28" s="218">
        <v>0</v>
      </c>
    </row>
    <row r="29" spans="1:4" ht="25.5" customHeight="1">
      <c r="A29" s="215" t="s">
        <v>633</v>
      </c>
      <c r="B29" s="38" t="s">
        <v>7</v>
      </c>
      <c r="C29" s="54">
        <f>SUM(C30:C37)</f>
        <v>9252.3</v>
      </c>
      <c r="D29" s="54">
        <f>SUM(D30:D37)</f>
        <v>9459.800000000001</v>
      </c>
    </row>
    <row r="30" spans="1:4" ht="37.5" customHeight="1">
      <c r="A30" s="216" t="s">
        <v>634</v>
      </c>
      <c r="B30" s="217" t="s">
        <v>635</v>
      </c>
      <c r="C30" s="218">
        <f>SUM(отчет!C16)</f>
        <v>9250</v>
      </c>
      <c r="D30" s="218">
        <v>9290.1</v>
      </c>
    </row>
    <row r="31" spans="1:4" ht="27" customHeight="1">
      <c r="A31" s="216" t="s">
        <v>636</v>
      </c>
      <c r="B31" s="217" t="s">
        <v>637</v>
      </c>
      <c r="C31" s="218">
        <v>0</v>
      </c>
      <c r="D31" s="218">
        <v>87.6</v>
      </c>
    </row>
    <row r="32" spans="1:4" ht="27" customHeight="1">
      <c r="A32" s="216" t="s">
        <v>638</v>
      </c>
      <c r="B32" s="217" t="s">
        <v>639</v>
      </c>
      <c r="C32" s="218">
        <v>0</v>
      </c>
      <c r="D32" s="218">
        <v>0</v>
      </c>
    </row>
    <row r="33" spans="1:4" ht="38.25" customHeight="1">
      <c r="A33" s="216" t="s">
        <v>640</v>
      </c>
      <c r="B33" s="217" t="s">
        <v>641</v>
      </c>
      <c r="C33" s="218">
        <v>0</v>
      </c>
      <c r="D33" s="218">
        <v>79.9</v>
      </c>
    </row>
    <row r="34" spans="1:4" ht="24.75" customHeight="1">
      <c r="A34" s="216" t="s">
        <v>642</v>
      </c>
      <c r="B34" s="217" t="s">
        <v>643</v>
      </c>
      <c r="C34" s="218">
        <v>0</v>
      </c>
      <c r="D34" s="218">
        <v>-0.3</v>
      </c>
    </row>
    <row r="35" spans="1:4" ht="46.5" customHeight="1">
      <c r="A35" s="216" t="s">
        <v>644</v>
      </c>
      <c r="B35" s="217" t="s">
        <v>645</v>
      </c>
      <c r="C35" s="218">
        <f>SUM(отчет!C17)</f>
        <v>2.3</v>
      </c>
      <c r="D35" s="218">
        <v>0</v>
      </c>
    </row>
    <row r="36" spans="1:4" ht="38.25" customHeight="1">
      <c r="A36" s="216" t="s">
        <v>646</v>
      </c>
      <c r="B36" s="217" t="s">
        <v>647</v>
      </c>
      <c r="C36" s="218">
        <v>0</v>
      </c>
      <c r="D36" s="218">
        <v>2.5</v>
      </c>
    </row>
    <row r="37" spans="1:4" ht="48.75" customHeight="1">
      <c r="A37" s="216" t="s">
        <v>648</v>
      </c>
      <c r="B37" s="217" t="s">
        <v>649</v>
      </c>
      <c r="C37" s="218">
        <v>0</v>
      </c>
      <c r="D37" s="218">
        <v>0</v>
      </c>
    </row>
    <row r="38" spans="1:4" ht="36.75" customHeight="1" hidden="1">
      <c r="A38" s="216" t="s">
        <v>650</v>
      </c>
      <c r="B38" s="217" t="s">
        <v>651</v>
      </c>
      <c r="C38" s="218">
        <v>0</v>
      </c>
      <c r="D38" s="218">
        <v>0</v>
      </c>
    </row>
    <row r="39" spans="1:4" ht="25.5" customHeight="1">
      <c r="A39" s="215" t="s">
        <v>652</v>
      </c>
      <c r="B39" s="38" t="s">
        <v>146</v>
      </c>
      <c r="C39" s="54">
        <f>SUM(C40+C41)</f>
        <v>1800</v>
      </c>
      <c r="D39" s="54">
        <f>SUM(D40+D41)</f>
        <v>1987</v>
      </c>
    </row>
    <row r="40" spans="1:4" ht="46.5" customHeight="1">
      <c r="A40" s="216" t="s">
        <v>653</v>
      </c>
      <c r="B40" s="217" t="s">
        <v>654</v>
      </c>
      <c r="C40" s="219">
        <f>SUM(отчет!C19)</f>
        <v>1800</v>
      </c>
      <c r="D40" s="219">
        <v>1984.4</v>
      </c>
    </row>
    <row r="41" spans="1:4" ht="33.75" customHeight="1">
      <c r="A41" s="216" t="s">
        <v>655</v>
      </c>
      <c r="B41" s="217" t="s">
        <v>656</v>
      </c>
      <c r="C41" s="219">
        <v>0</v>
      </c>
      <c r="D41" s="219">
        <v>2.6</v>
      </c>
    </row>
    <row r="42" spans="1:4" ht="15" customHeight="1" hidden="1">
      <c r="A42" s="45" t="s">
        <v>657</v>
      </c>
      <c r="B42" s="15" t="s">
        <v>658</v>
      </c>
      <c r="C42" s="23">
        <f>C43</f>
        <v>0</v>
      </c>
      <c r="D42" s="23">
        <f>D43</f>
        <v>0</v>
      </c>
    </row>
    <row r="43" spans="1:4" ht="15" customHeight="1" hidden="1">
      <c r="A43" s="215" t="s">
        <v>659</v>
      </c>
      <c r="B43" s="38" t="s">
        <v>660</v>
      </c>
      <c r="C43" s="54">
        <f>SUM(C44+C45+C46)</f>
        <v>0</v>
      </c>
      <c r="D43" s="54">
        <f>SUM(D44+D45+D46)</f>
        <v>0</v>
      </c>
    </row>
    <row r="44" spans="1:4" ht="68.25" customHeight="1" hidden="1">
      <c r="A44" s="216" t="s">
        <v>661</v>
      </c>
      <c r="B44" s="217" t="s">
        <v>662</v>
      </c>
      <c r="C44" s="220">
        <v>0</v>
      </c>
      <c r="D44" s="220">
        <v>0</v>
      </c>
    </row>
    <row r="45" spans="1:4" ht="48.75" customHeight="1" hidden="1">
      <c r="A45" s="216" t="s">
        <v>663</v>
      </c>
      <c r="B45" s="217" t="s">
        <v>664</v>
      </c>
      <c r="C45" s="220">
        <v>0</v>
      </c>
      <c r="D45" s="220">
        <v>0</v>
      </c>
    </row>
    <row r="46" spans="1:4" ht="48.75" customHeight="1" hidden="1">
      <c r="A46" s="216" t="s">
        <v>665</v>
      </c>
      <c r="B46" s="217" t="s">
        <v>666</v>
      </c>
      <c r="C46" s="220">
        <v>0</v>
      </c>
      <c r="D46" s="220">
        <v>0</v>
      </c>
    </row>
    <row r="47" spans="1:4" ht="42.75" customHeight="1" hidden="1">
      <c r="A47" s="45" t="s">
        <v>667</v>
      </c>
      <c r="B47" s="15" t="s">
        <v>150</v>
      </c>
      <c r="C47" s="23">
        <f>C48</f>
        <v>0</v>
      </c>
      <c r="D47" s="23">
        <f>D48</f>
        <v>0</v>
      </c>
    </row>
    <row r="48" spans="1:4" ht="15" customHeight="1" hidden="1">
      <c r="A48" s="215" t="s">
        <v>668</v>
      </c>
      <c r="B48" s="38" t="s">
        <v>151</v>
      </c>
      <c r="C48" s="54">
        <f>SUM(C49)</f>
        <v>0</v>
      </c>
      <c r="D48" s="54">
        <f>SUM(D49)</f>
        <v>0</v>
      </c>
    </row>
    <row r="49" spans="1:4" ht="24.75" customHeight="1" hidden="1">
      <c r="A49" s="221" t="s">
        <v>149</v>
      </c>
      <c r="B49" s="222" t="s">
        <v>669</v>
      </c>
      <c r="C49" s="223">
        <v>0</v>
      </c>
      <c r="D49" s="223">
        <v>0</v>
      </c>
    </row>
    <row r="50" spans="1:4" ht="15.75" customHeight="1">
      <c r="A50" s="45" t="s">
        <v>670</v>
      </c>
      <c r="B50" s="15" t="s">
        <v>8</v>
      </c>
      <c r="C50" s="34">
        <f>C51</f>
        <v>22</v>
      </c>
      <c r="D50" s="34">
        <f>D51</f>
        <v>22</v>
      </c>
    </row>
    <row r="51" spans="1:4" s="202" customFormat="1" ht="54" customHeight="1">
      <c r="A51" s="215" t="s">
        <v>671</v>
      </c>
      <c r="B51" s="38" t="s">
        <v>9</v>
      </c>
      <c r="C51" s="83">
        <f>SUM(C52)</f>
        <v>22</v>
      </c>
      <c r="D51" s="83">
        <f>SUM(D52)</f>
        <v>22</v>
      </c>
    </row>
    <row r="52" spans="1:4" s="202" customFormat="1" ht="70.5" customHeight="1">
      <c r="A52" s="224" t="s">
        <v>672</v>
      </c>
      <c r="B52" s="225" t="s">
        <v>673</v>
      </c>
      <c r="C52" s="226">
        <f>SUM(отчет!C33)</f>
        <v>22</v>
      </c>
      <c r="D52" s="226">
        <v>22</v>
      </c>
    </row>
    <row r="53" spans="1:4" ht="29.25" customHeight="1">
      <c r="A53" s="1" t="s">
        <v>674</v>
      </c>
      <c r="B53" s="24" t="s">
        <v>675</v>
      </c>
      <c r="C53" s="2">
        <f>SUM(C54)</f>
        <v>5000</v>
      </c>
      <c r="D53" s="2">
        <f>SUM(D54)</f>
        <v>4825</v>
      </c>
    </row>
    <row r="54" spans="1:4" ht="12.75">
      <c r="A54" s="45" t="s">
        <v>676</v>
      </c>
      <c r="B54" s="15" t="s">
        <v>51</v>
      </c>
      <c r="C54" s="31">
        <f>SUM(C55)</f>
        <v>5000</v>
      </c>
      <c r="D54" s="31">
        <f>SUM(D55)</f>
        <v>4825</v>
      </c>
    </row>
    <row r="55" spans="1:4" ht="15.75" customHeight="1">
      <c r="A55" s="45" t="s">
        <v>677</v>
      </c>
      <c r="B55" s="15" t="s">
        <v>8</v>
      </c>
      <c r="C55" s="34">
        <f>C56</f>
        <v>5000</v>
      </c>
      <c r="D55" s="34">
        <f>D56</f>
        <v>4825</v>
      </c>
    </row>
    <row r="56" spans="1:4" s="202" customFormat="1" ht="24.75" customHeight="1">
      <c r="A56" s="215" t="s">
        <v>678</v>
      </c>
      <c r="B56" s="38" t="s">
        <v>17</v>
      </c>
      <c r="C56" s="83">
        <f>SUM(C57)</f>
        <v>5000</v>
      </c>
      <c r="D56" s="83">
        <f>SUM(D57)</f>
        <v>4825</v>
      </c>
    </row>
    <row r="57" spans="1:4" s="202" customFormat="1" ht="48.75" customHeight="1">
      <c r="A57" s="216" t="s">
        <v>68</v>
      </c>
      <c r="B57" s="217" t="s">
        <v>71</v>
      </c>
      <c r="C57" s="227">
        <f>SUM(отчет!C38)</f>
        <v>5000</v>
      </c>
      <c r="D57" s="227">
        <v>4825</v>
      </c>
    </row>
    <row r="58" spans="1:4" ht="29.25" customHeight="1">
      <c r="A58" s="1" t="s">
        <v>679</v>
      </c>
      <c r="B58" s="24" t="s">
        <v>680</v>
      </c>
      <c r="C58" s="2">
        <f>SUM(C59)</f>
        <v>200</v>
      </c>
      <c r="D58" s="2">
        <f>SUM(D59)</f>
        <v>179</v>
      </c>
    </row>
    <row r="59" spans="1:4" ht="12.75">
      <c r="A59" s="45" t="s">
        <v>681</v>
      </c>
      <c r="B59" s="15" t="s">
        <v>51</v>
      </c>
      <c r="C59" s="31">
        <f>SUM(C60)</f>
        <v>200</v>
      </c>
      <c r="D59" s="31">
        <f>SUM(D60)</f>
        <v>179</v>
      </c>
    </row>
    <row r="60" spans="1:4" ht="15.75" customHeight="1">
      <c r="A60" s="45" t="s">
        <v>682</v>
      </c>
      <c r="B60" s="15" t="s">
        <v>8</v>
      </c>
      <c r="C60" s="34">
        <f>C61</f>
        <v>200</v>
      </c>
      <c r="D60" s="34">
        <f>D61</f>
        <v>179</v>
      </c>
    </row>
    <row r="61" spans="1:4" s="202" customFormat="1" ht="24.75" customHeight="1">
      <c r="A61" s="215" t="s">
        <v>683</v>
      </c>
      <c r="B61" s="38" t="s">
        <v>17</v>
      </c>
      <c r="C61" s="83">
        <f>SUM(C62)</f>
        <v>200</v>
      </c>
      <c r="D61" s="83">
        <f>SUM(D62)</f>
        <v>179</v>
      </c>
    </row>
    <row r="62" spans="1:4" s="202" customFormat="1" ht="48.75" customHeight="1">
      <c r="A62" s="216" t="s">
        <v>69</v>
      </c>
      <c r="B62" s="217" t="s">
        <v>71</v>
      </c>
      <c r="C62" s="227">
        <f>SUM(отчет!C39)</f>
        <v>200</v>
      </c>
      <c r="D62" s="227">
        <v>179</v>
      </c>
    </row>
    <row r="63" spans="1:4" ht="29.25" customHeight="1">
      <c r="A63" s="1" t="s">
        <v>684</v>
      </c>
      <c r="B63" s="24" t="s">
        <v>685</v>
      </c>
      <c r="C63" s="2">
        <f>SUM(C64)</f>
        <v>600</v>
      </c>
      <c r="D63" s="2">
        <f>SUM(D64)</f>
        <v>540</v>
      </c>
    </row>
    <row r="64" spans="1:4" ht="12.75">
      <c r="A64" s="45" t="s">
        <v>686</v>
      </c>
      <c r="B64" s="15" t="s">
        <v>51</v>
      </c>
      <c r="C64" s="31">
        <f>SUM(C65)</f>
        <v>600</v>
      </c>
      <c r="D64" s="31">
        <f>SUM(D65)</f>
        <v>540</v>
      </c>
    </row>
    <row r="65" spans="1:4" ht="15.75" customHeight="1">
      <c r="A65" s="45" t="s">
        <v>687</v>
      </c>
      <c r="B65" s="15" t="s">
        <v>8</v>
      </c>
      <c r="C65" s="34">
        <f>C66</f>
        <v>600</v>
      </c>
      <c r="D65" s="34">
        <f>D66</f>
        <v>540</v>
      </c>
    </row>
    <row r="66" spans="1:4" s="202" customFormat="1" ht="24.75" customHeight="1">
      <c r="A66" s="215" t="s">
        <v>688</v>
      </c>
      <c r="B66" s="38" t="s">
        <v>17</v>
      </c>
      <c r="C66" s="83">
        <f>SUM(C67)</f>
        <v>600</v>
      </c>
      <c r="D66" s="83">
        <f>SUM(D67)</f>
        <v>540</v>
      </c>
    </row>
    <row r="67" spans="1:4" s="202" customFormat="1" ht="48.75" customHeight="1">
      <c r="A67" s="216" t="s">
        <v>347</v>
      </c>
      <c r="B67" s="217" t="s">
        <v>71</v>
      </c>
      <c r="C67" s="227">
        <f>SUM(отчет!C40)</f>
        <v>600</v>
      </c>
      <c r="D67" s="227">
        <v>540</v>
      </c>
    </row>
    <row r="68" spans="1:4" ht="29.25" customHeight="1">
      <c r="A68" s="1" t="s">
        <v>689</v>
      </c>
      <c r="B68" s="24" t="s">
        <v>690</v>
      </c>
      <c r="C68" s="2">
        <f>SUM(C69)</f>
        <v>72.1</v>
      </c>
      <c r="D68" s="2">
        <f>SUM(D69)</f>
        <v>71.6</v>
      </c>
    </row>
    <row r="69" spans="1:4" ht="12.75">
      <c r="A69" s="45" t="s">
        <v>691</v>
      </c>
      <c r="B69" s="15" t="s">
        <v>51</v>
      </c>
      <c r="C69" s="31">
        <f>SUM(C70)</f>
        <v>72.1</v>
      </c>
      <c r="D69" s="31">
        <f>SUM(D70)</f>
        <v>71.6</v>
      </c>
    </row>
    <row r="70" spans="1:4" ht="15.75" customHeight="1">
      <c r="A70" s="45" t="s">
        <v>692</v>
      </c>
      <c r="B70" s="15" t="s">
        <v>8</v>
      </c>
      <c r="C70" s="34">
        <f>C71</f>
        <v>72.1</v>
      </c>
      <c r="D70" s="34">
        <f>D71</f>
        <v>71.6</v>
      </c>
    </row>
    <row r="71" spans="1:4" s="202" customFormat="1" ht="24.75" customHeight="1">
      <c r="A71" s="215" t="s">
        <v>693</v>
      </c>
      <c r="B71" s="38" t="s">
        <v>17</v>
      </c>
      <c r="C71" s="83">
        <f>SUM(C72+C73)</f>
        <v>72.1</v>
      </c>
      <c r="D71" s="83">
        <f>SUM(D72+D73)</f>
        <v>71.6</v>
      </c>
    </row>
    <row r="72" spans="1:4" s="202" customFormat="1" ht="49.5" customHeight="1">
      <c r="A72" s="216" t="s">
        <v>70</v>
      </c>
      <c r="B72" s="217" t="s">
        <v>71</v>
      </c>
      <c r="C72" s="227">
        <f>SUM(отчет!C41)</f>
        <v>52.1</v>
      </c>
      <c r="D72" s="227">
        <v>51.6</v>
      </c>
    </row>
    <row r="73" spans="1:4" s="202" customFormat="1" ht="48" customHeight="1">
      <c r="A73" s="216" t="s">
        <v>154</v>
      </c>
      <c r="B73" s="217" t="s">
        <v>155</v>
      </c>
      <c r="C73" s="227">
        <f>SUM(отчет!C42)</f>
        <v>20</v>
      </c>
      <c r="D73" s="227">
        <v>20</v>
      </c>
    </row>
    <row r="74" spans="1:4" ht="30" customHeight="1">
      <c r="A74" s="1" t="s">
        <v>694</v>
      </c>
      <c r="B74" s="24" t="s">
        <v>695</v>
      </c>
      <c r="C74" s="2">
        <f>SUM(C75)</f>
        <v>2503</v>
      </c>
      <c r="D74" s="2">
        <f>SUM(D75)</f>
        <v>2502.9</v>
      </c>
    </row>
    <row r="75" spans="1:4" ht="12.75">
      <c r="A75" s="45" t="s">
        <v>696</v>
      </c>
      <c r="B75" s="15" t="s">
        <v>51</v>
      </c>
      <c r="C75" s="31">
        <f>SUM(C76)</f>
        <v>2503</v>
      </c>
      <c r="D75" s="31">
        <f>SUM(D76)</f>
        <v>2502.9</v>
      </c>
    </row>
    <row r="76" spans="1:4" ht="26.25" customHeight="1">
      <c r="A76" s="49" t="s">
        <v>697</v>
      </c>
      <c r="B76" s="15" t="s">
        <v>698</v>
      </c>
      <c r="C76" s="34">
        <f>C77</f>
        <v>2503</v>
      </c>
      <c r="D76" s="34">
        <f>D77</f>
        <v>2502.9</v>
      </c>
    </row>
    <row r="77" spans="1:4" s="202" customFormat="1" ht="17.25" customHeight="1">
      <c r="A77" s="53" t="s">
        <v>699</v>
      </c>
      <c r="B77" s="38" t="s">
        <v>206</v>
      </c>
      <c r="C77" s="83">
        <f>SUM(C78)</f>
        <v>2503</v>
      </c>
      <c r="D77" s="83">
        <f>SUM(D78)</f>
        <v>2502.9</v>
      </c>
    </row>
    <row r="78" spans="1:4" s="202" customFormat="1" ht="38.25" customHeight="1">
      <c r="A78" s="228" t="s">
        <v>700</v>
      </c>
      <c r="B78" s="217" t="s">
        <v>701</v>
      </c>
      <c r="C78" s="227">
        <f>SUM(C79)</f>
        <v>2503</v>
      </c>
      <c r="D78" s="227">
        <f>SUM(D79)</f>
        <v>2502.9</v>
      </c>
    </row>
    <row r="79" spans="1:4" s="202" customFormat="1" ht="48.75" customHeight="1">
      <c r="A79" s="228" t="s">
        <v>101</v>
      </c>
      <c r="B79" s="217" t="s">
        <v>702</v>
      </c>
      <c r="C79" s="227">
        <f>SUM(отчет!C27)</f>
        <v>2503</v>
      </c>
      <c r="D79" s="227">
        <v>2502.9</v>
      </c>
    </row>
    <row r="80" spans="1:4" ht="57.75" customHeight="1">
      <c r="A80" s="1" t="s">
        <v>703</v>
      </c>
      <c r="B80" s="24" t="s">
        <v>704</v>
      </c>
      <c r="C80" s="2">
        <f>SUM(C81+C90)</f>
        <v>15560.8</v>
      </c>
      <c r="D80" s="2">
        <f>SUM(D81+D90)</f>
        <v>14824.3</v>
      </c>
    </row>
    <row r="81" spans="1:4" ht="12.75">
      <c r="A81" s="45" t="s">
        <v>705</v>
      </c>
      <c r="B81" s="15" t="s">
        <v>51</v>
      </c>
      <c r="C81" s="31">
        <f>SUM(C82+C85)</f>
        <v>156.2</v>
      </c>
      <c r="D81" s="31">
        <f>SUM(D82+D85)</f>
        <v>169.8</v>
      </c>
    </row>
    <row r="82" spans="1:4" ht="15.75" customHeight="1">
      <c r="A82" s="45" t="s">
        <v>706</v>
      </c>
      <c r="B82" s="15" t="s">
        <v>8</v>
      </c>
      <c r="C82" s="34">
        <f>C83</f>
        <v>156</v>
      </c>
      <c r="D82" s="34">
        <f>D83</f>
        <v>155.9</v>
      </c>
    </row>
    <row r="83" spans="1:4" s="202" customFormat="1" ht="30" customHeight="1">
      <c r="A83" s="215" t="s">
        <v>707</v>
      </c>
      <c r="B83" s="38" t="s">
        <v>17</v>
      </c>
      <c r="C83" s="83">
        <f>SUM(C84)</f>
        <v>156</v>
      </c>
      <c r="D83" s="83">
        <f>SUM(D84)</f>
        <v>155.9</v>
      </c>
    </row>
    <row r="84" spans="1:4" s="202" customFormat="1" ht="36" customHeight="1">
      <c r="A84" s="224" t="s">
        <v>708</v>
      </c>
      <c r="B84" s="225" t="s">
        <v>384</v>
      </c>
      <c r="C84" s="226">
        <f>SUM(отчет!C43)</f>
        <v>156</v>
      </c>
      <c r="D84" s="226">
        <v>155.9</v>
      </c>
    </row>
    <row r="85" spans="1:4" ht="15.75" customHeight="1">
      <c r="A85" s="45" t="s">
        <v>709</v>
      </c>
      <c r="B85" s="15" t="s">
        <v>8</v>
      </c>
      <c r="C85" s="34">
        <f>C86+C88</f>
        <v>0.2</v>
      </c>
      <c r="D85" s="34">
        <f>D86+D88</f>
        <v>13.9</v>
      </c>
    </row>
    <row r="86" spans="1:4" s="202" customFormat="1" ht="16.5" customHeight="1">
      <c r="A86" s="215" t="s">
        <v>925</v>
      </c>
      <c r="B86" s="38" t="s">
        <v>927</v>
      </c>
      <c r="C86" s="54">
        <f>SUM(C87)</f>
        <v>0</v>
      </c>
      <c r="D86" s="54">
        <f>SUM(D87)</f>
        <v>12.5</v>
      </c>
    </row>
    <row r="87" spans="1:4" s="202" customFormat="1" ht="36.75" customHeight="1">
      <c r="A87" s="221" t="s">
        <v>926</v>
      </c>
      <c r="B87" s="222" t="s">
        <v>928</v>
      </c>
      <c r="C87" s="223">
        <f>SUM(отчет!C46)</f>
        <v>0</v>
      </c>
      <c r="D87" s="223">
        <v>12.5</v>
      </c>
    </row>
    <row r="88" spans="1:4" s="202" customFormat="1" ht="16.5" customHeight="1">
      <c r="A88" s="215" t="s">
        <v>710</v>
      </c>
      <c r="B88" s="38" t="s">
        <v>159</v>
      </c>
      <c r="C88" s="54">
        <f>SUM(C89)</f>
        <v>0.2</v>
      </c>
      <c r="D88" s="54">
        <f>SUM(D89)</f>
        <v>1.4</v>
      </c>
    </row>
    <row r="89" spans="1:4" s="202" customFormat="1" ht="25.5" customHeight="1">
      <c r="A89" s="221" t="s">
        <v>711</v>
      </c>
      <c r="B89" s="222" t="s">
        <v>712</v>
      </c>
      <c r="C89" s="223">
        <f>SUM(отчет!C48)</f>
        <v>0.2</v>
      </c>
      <c r="D89" s="223">
        <v>1.4</v>
      </c>
    </row>
    <row r="90" spans="1:4" ht="18" customHeight="1">
      <c r="A90" s="45" t="s">
        <v>713</v>
      </c>
      <c r="B90" s="15" t="s">
        <v>10</v>
      </c>
      <c r="C90" s="23">
        <f>C91</f>
        <v>15404.599999999999</v>
      </c>
      <c r="D90" s="23">
        <f>D91</f>
        <v>14654.5</v>
      </c>
    </row>
    <row r="91" spans="1:4" s="202" customFormat="1" ht="23.25" customHeight="1">
      <c r="A91" s="52" t="s">
        <v>714</v>
      </c>
      <c r="B91" s="20" t="s">
        <v>18</v>
      </c>
      <c r="C91" s="12">
        <f>C92+C94</f>
        <v>15404.599999999999</v>
      </c>
      <c r="D91" s="12">
        <f>D92+D94</f>
        <v>14654.5</v>
      </c>
    </row>
    <row r="92" spans="1:4" s="202" customFormat="1" ht="24.75" customHeight="1">
      <c r="A92" s="215" t="s">
        <v>846</v>
      </c>
      <c r="B92" s="38" t="s">
        <v>358</v>
      </c>
      <c r="C92" s="54">
        <f>SUM(C93)</f>
        <v>787.4</v>
      </c>
      <c r="D92" s="54">
        <f>SUM(D93)</f>
        <v>69.2</v>
      </c>
    </row>
    <row r="93" spans="1:4" s="202" customFormat="1" ht="27" customHeight="1">
      <c r="A93" s="228" t="s">
        <v>414</v>
      </c>
      <c r="B93" s="217" t="s">
        <v>415</v>
      </c>
      <c r="C93" s="227">
        <f>SUM(отчет!C53)</f>
        <v>787.4</v>
      </c>
      <c r="D93" s="227">
        <v>69.2</v>
      </c>
    </row>
    <row r="94" spans="1:4" s="202" customFormat="1" ht="25.5" customHeight="1">
      <c r="A94" s="53" t="s">
        <v>847</v>
      </c>
      <c r="B94" s="38" t="s">
        <v>359</v>
      </c>
      <c r="C94" s="54">
        <f>SUM(C95:C98)</f>
        <v>14617.199999999999</v>
      </c>
      <c r="D94" s="54">
        <f>SUM(D95:D98)</f>
        <v>14585.3</v>
      </c>
    </row>
    <row r="95" spans="1:4" s="202" customFormat="1" ht="45.75" customHeight="1">
      <c r="A95" s="228" t="s">
        <v>418</v>
      </c>
      <c r="B95" s="217" t="s">
        <v>179</v>
      </c>
      <c r="C95" s="220">
        <f>SUM(отчет!C56)</f>
        <v>3588.7</v>
      </c>
      <c r="D95" s="220">
        <v>3569.3</v>
      </c>
    </row>
    <row r="96" spans="1:4" s="202" customFormat="1" ht="72.75" customHeight="1">
      <c r="A96" s="228" t="s">
        <v>419</v>
      </c>
      <c r="B96" s="217" t="s">
        <v>42</v>
      </c>
      <c r="C96" s="220">
        <f>SUM(отчет!C57)</f>
        <v>7.2</v>
      </c>
      <c r="D96" s="220">
        <v>7.2</v>
      </c>
    </row>
    <row r="97" spans="1:4" s="202" customFormat="1" ht="36" customHeight="1">
      <c r="A97" s="228" t="s">
        <v>422</v>
      </c>
      <c r="B97" s="217" t="s">
        <v>181</v>
      </c>
      <c r="C97" s="220">
        <f>SUM(отчет!C60)</f>
        <v>6748.2</v>
      </c>
      <c r="D97" s="220">
        <v>6735.8</v>
      </c>
    </row>
    <row r="98" spans="1:4" s="202" customFormat="1" ht="36.75" customHeight="1">
      <c r="A98" s="229" t="s">
        <v>423</v>
      </c>
      <c r="B98" s="217" t="s">
        <v>715</v>
      </c>
      <c r="C98" s="220">
        <f>SUM(отчет!C61)</f>
        <v>4273.1</v>
      </c>
      <c r="D98" s="220">
        <v>4273</v>
      </c>
    </row>
    <row r="99" spans="1:4" ht="14.25" customHeight="1">
      <c r="A99" s="8"/>
      <c r="B99" s="15" t="s">
        <v>33</v>
      </c>
      <c r="C99" s="23">
        <f>C8+C53+C59+C63+C69+C74+C80</f>
        <v>127532.80000000002</v>
      </c>
      <c r="D99" s="23">
        <f>D8+D53+D59+D63+D69+D74+D80</f>
        <v>127824.6</v>
      </c>
    </row>
    <row r="101" spans="1:4" ht="12.75">
      <c r="A101" s="296"/>
      <c r="B101" s="296"/>
      <c r="C101" s="297"/>
      <c r="D101" s="297"/>
    </row>
    <row r="102" spans="1:4" ht="12.75">
      <c r="A102" s="9"/>
      <c r="B102" s="9"/>
      <c r="C102" s="9"/>
      <c r="D102" s="9"/>
    </row>
    <row r="103" spans="1:4" ht="12.75">
      <c r="A103" s="296"/>
      <c r="B103" s="296"/>
      <c r="C103" s="297"/>
      <c r="D103" s="297"/>
    </row>
  </sheetData>
  <sheetProtection/>
  <mergeCells count="9">
    <mergeCell ref="A103:B103"/>
    <mergeCell ref="C103:D103"/>
    <mergeCell ref="A2:D2"/>
    <mergeCell ref="A3:D3"/>
    <mergeCell ref="A4:D4"/>
    <mergeCell ref="A5:D5"/>
    <mergeCell ref="A6:D6"/>
    <mergeCell ref="A101:B101"/>
    <mergeCell ref="C101:D101"/>
  </mergeCells>
  <printOptions/>
  <pageMargins left="0.31496062992125984" right="0.11811023622047245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95">
      <selection activeCell="O39" sqref="O39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35" t="s">
        <v>716</v>
      </c>
      <c r="B1" s="335"/>
      <c r="C1" s="335"/>
      <c r="D1" s="335"/>
      <c r="E1" s="335"/>
      <c r="F1" s="335"/>
      <c r="G1" s="335"/>
      <c r="H1" s="335"/>
      <c r="I1" s="336"/>
      <c r="J1" s="336"/>
      <c r="K1" s="230"/>
      <c r="L1" s="230"/>
    </row>
    <row r="2" spans="1:10" ht="12.75" hidden="1">
      <c r="A2" s="337" t="s">
        <v>717</v>
      </c>
      <c r="B2" s="337"/>
      <c r="C2" s="337"/>
      <c r="D2" s="337"/>
      <c r="E2" s="317"/>
      <c r="F2" s="317"/>
      <c r="G2" s="317"/>
      <c r="H2" s="317"/>
      <c r="I2" s="317"/>
      <c r="J2" s="317"/>
    </row>
    <row r="3" spans="1:10" ht="12.75" hidden="1">
      <c r="A3" s="337" t="s">
        <v>50</v>
      </c>
      <c r="B3" s="337"/>
      <c r="C3" s="337"/>
      <c r="D3" s="337"/>
      <c r="E3" s="317"/>
      <c r="F3" s="317"/>
      <c r="G3" s="317"/>
      <c r="H3" s="317"/>
      <c r="I3" s="317"/>
      <c r="J3" s="317"/>
    </row>
    <row r="4" spans="1:10" ht="12.75" hidden="1">
      <c r="A4" s="337" t="s">
        <v>718</v>
      </c>
      <c r="B4" s="337"/>
      <c r="C4" s="337"/>
      <c r="D4" s="337"/>
      <c r="E4" s="317"/>
      <c r="F4" s="317"/>
      <c r="G4" s="317"/>
      <c r="H4" s="317"/>
      <c r="I4" s="317"/>
      <c r="J4" s="317"/>
    </row>
    <row r="5" spans="1:10" ht="12.75" hidden="1">
      <c r="A5" s="337" t="s">
        <v>719</v>
      </c>
      <c r="B5" s="337"/>
      <c r="C5" s="337"/>
      <c r="D5" s="337"/>
      <c r="E5" s="317"/>
      <c r="F5" s="317"/>
      <c r="G5" s="317"/>
      <c r="H5" s="317"/>
      <c r="I5" s="317"/>
      <c r="J5" s="317"/>
    </row>
    <row r="6" spans="1:10" ht="12.75" hidden="1">
      <c r="A6" s="337" t="s">
        <v>720</v>
      </c>
      <c r="B6" s="337"/>
      <c r="C6" s="337"/>
      <c r="D6" s="337"/>
      <c r="E6" s="317"/>
      <c r="F6" s="317"/>
      <c r="G6" s="317"/>
      <c r="H6" s="317"/>
      <c r="I6" s="317"/>
      <c r="J6" s="317"/>
    </row>
    <row r="7" spans="1:12" ht="12.75">
      <c r="A7" s="10"/>
      <c r="B7" s="10"/>
      <c r="C7" s="10"/>
      <c r="D7" s="10"/>
      <c r="E7" s="10"/>
      <c r="F7" s="10"/>
      <c r="G7" s="10"/>
      <c r="H7" s="10"/>
      <c r="I7" s="230"/>
      <c r="J7" s="230"/>
      <c r="K7" s="230"/>
      <c r="L7" s="230"/>
    </row>
    <row r="8" spans="1:12" ht="18.75" customHeight="1">
      <c r="A8" s="340" t="s">
        <v>721</v>
      </c>
      <c r="B8" s="340"/>
      <c r="C8" s="340"/>
      <c r="D8" s="341"/>
      <c r="E8" s="341"/>
      <c r="F8" s="341"/>
      <c r="G8" s="341"/>
      <c r="H8" s="341"/>
      <c r="I8" s="317"/>
      <c r="J8" s="317"/>
      <c r="K8" s="230"/>
      <c r="L8" s="230"/>
    </row>
    <row r="9" spans="1:12" ht="12.75" customHeight="1">
      <c r="A9" s="340" t="s">
        <v>50</v>
      </c>
      <c r="B9" s="340"/>
      <c r="C9" s="340"/>
      <c r="D9" s="341"/>
      <c r="E9" s="341"/>
      <c r="F9" s="341"/>
      <c r="G9" s="341"/>
      <c r="H9" s="341"/>
      <c r="I9" s="317"/>
      <c r="J9" s="317"/>
      <c r="K9" s="230"/>
      <c r="L9" s="230"/>
    </row>
    <row r="10" spans="1:12" ht="12.75" customHeight="1">
      <c r="A10" s="340" t="s">
        <v>921</v>
      </c>
      <c r="B10" s="340"/>
      <c r="C10" s="340"/>
      <c r="D10" s="341"/>
      <c r="E10" s="341"/>
      <c r="F10" s="341"/>
      <c r="G10" s="341"/>
      <c r="H10" s="341"/>
      <c r="I10" s="317"/>
      <c r="J10" s="317"/>
      <c r="K10" s="230"/>
      <c r="L10" s="230"/>
    </row>
    <row r="11" spans="1:12" ht="12.75" customHeight="1">
      <c r="A11" s="340" t="s">
        <v>722</v>
      </c>
      <c r="B11" s="340"/>
      <c r="C11" s="340"/>
      <c r="D11" s="341"/>
      <c r="E11" s="341"/>
      <c r="F11" s="341"/>
      <c r="G11" s="341"/>
      <c r="H11" s="341"/>
      <c r="I11" s="317"/>
      <c r="J11" s="317"/>
      <c r="K11" s="230"/>
      <c r="L11" s="230"/>
    </row>
    <row r="12" spans="1:12" ht="15.75" customHeight="1">
      <c r="A12" s="340" t="s">
        <v>50</v>
      </c>
      <c r="B12" s="340"/>
      <c r="C12" s="340"/>
      <c r="D12" s="341"/>
      <c r="E12" s="341"/>
      <c r="F12" s="341"/>
      <c r="G12" s="341"/>
      <c r="H12" s="341"/>
      <c r="I12" s="317"/>
      <c r="J12" s="317"/>
      <c r="K12" s="230"/>
      <c r="L12" s="230"/>
    </row>
    <row r="13" spans="1:12" ht="12.75" customHeight="1">
      <c r="A13" s="340" t="s">
        <v>718</v>
      </c>
      <c r="B13" s="340"/>
      <c r="C13" s="340"/>
      <c r="D13" s="341"/>
      <c r="E13" s="341"/>
      <c r="F13" s="341"/>
      <c r="G13" s="341"/>
      <c r="H13" s="341"/>
      <c r="I13" s="317"/>
      <c r="J13" s="317"/>
      <c r="K13" s="230"/>
      <c r="L13" s="230"/>
    </row>
    <row r="14" spans="1:12" ht="14.25" customHeight="1">
      <c r="A14" s="297"/>
      <c r="B14" s="297"/>
      <c r="C14" s="297"/>
      <c r="D14" s="297"/>
      <c r="E14" s="297"/>
      <c r="F14" s="297"/>
      <c r="G14" s="297"/>
      <c r="H14" s="297"/>
      <c r="I14" s="230"/>
      <c r="J14" s="230"/>
      <c r="K14" s="230"/>
      <c r="L14" s="230"/>
    </row>
    <row r="15" spans="1:10" ht="13.5" customHeight="1">
      <c r="A15" s="344" t="s">
        <v>723</v>
      </c>
      <c r="B15" s="317"/>
      <c r="C15" s="317"/>
      <c r="D15" s="317"/>
      <c r="E15" s="317"/>
      <c r="F15" s="317"/>
      <c r="G15" s="317"/>
      <c r="H15" s="317"/>
      <c r="I15" s="317"/>
      <c r="J15" s="317"/>
    </row>
    <row r="16" spans="1:10" ht="24" customHeight="1">
      <c r="A16" s="345" t="s">
        <v>724</v>
      </c>
      <c r="B16" s="338" t="s">
        <v>80</v>
      </c>
      <c r="C16" s="338" t="s">
        <v>725</v>
      </c>
      <c r="D16" s="338" t="s">
        <v>726</v>
      </c>
      <c r="E16" s="338" t="s">
        <v>727</v>
      </c>
      <c r="F16" s="338" t="s">
        <v>45</v>
      </c>
      <c r="G16" s="338" t="s">
        <v>728</v>
      </c>
      <c r="H16" s="338" t="s">
        <v>729</v>
      </c>
      <c r="I16" s="342" t="s">
        <v>730</v>
      </c>
      <c r="J16" s="342"/>
    </row>
    <row r="17" spans="1:10" ht="63.75" customHeight="1">
      <c r="A17" s="346"/>
      <c r="B17" s="339"/>
      <c r="C17" s="339"/>
      <c r="D17" s="339"/>
      <c r="E17" s="339"/>
      <c r="F17" s="339"/>
      <c r="G17" s="339"/>
      <c r="H17" s="339"/>
      <c r="I17" s="231" t="s">
        <v>731</v>
      </c>
      <c r="J17" s="231" t="s">
        <v>732</v>
      </c>
    </row>
    <row r="18" spans="1:10" ht="13.5" customHeight="1">
      <c r="A18" s="232" t="s">
        <v>733</v>
      </c>
      <c r="B18" s="233" t="s">
        <v>734</v>
      </c>
      <c r="C18" s="234"/>
      <c r="D18" s="232"/>
      <c r="E18" s="235"/>
      <c r="F18" s="236">
        <f>SUM(F19+F23+F25+F32)</f>
        <v>3477.7</v>
      </c>
      <c r="G18" s="236">
        <f>SUM(G19+G23+G25+G32)</f>
        <v>3477.7</v>
      </c>
      <c r="H18" s="236">
        <f>SUM(H19+H23+H25+H32)</f>
        <v>3092.7000000000003</v>
      </c>
      <c r="I18" s="236">
        <f>SUM(H18*100)/F18</f>
        <v>88.9294648762113</v>
      </c>
      <c r="J18" s="236">
        <f>SUM(H18*100)/G18</f>
        <v>88.9294648762113</v>
      </c>
    </row>
    <row r="19" spans="1:10" ht="13.5" customHeight="1">
      <c r="A19" s="20" t="s">
        <v>572</v>
      </c>
      <c r="B19" s="5" t="s">
        <v>183</v>
      </c>
      <c r="C19" s="8" t="s">
        <v>471</v>
      </c>
      <c r="D19" s="237" t="s">
        <v>472</v>
      </c>
      <c r="E19" s="237"/>
      <c r="F19" s="18">
        <f>F20+F21+F22</f>
        <v>1290.6</v>
      </c>
      <c r="G19" s="18">
        <f>G20+G21+G22</f>
        <v>1290.6</v>
      </c>
      <c r="H19" s="18">
        <f>H20+H21+H22</f>
        <v>957.8</v>
      </c>
      <c r="I19" s="238">
        <f aca="true" t="shared" si="0" ref="I19:I85">SUM(H19*100)/F19</f>
        <v>74.21354408802108</v>
      </c>
      <c r="J19" s="238">
        <f aca="true" t="shared" si="1" ref="J19:J85">SUM(H19*100)/G19</f>
        <v>74.21354408802108</v>
      </c>
    </row>
    <row r="20" spans="1:10" ht="29.25" customHeight="1">
      <c r="A20" s="239" t="s">
        <v>735</v>
      </c>
      <c r="B20" s="16" t="s">
        <v>213</v>
      </c>
      <c r="C20" s="8" t="s">
        <v>471</v>
      </c>
      <c r="D20" s="237" t="s">
        <v>472</v>
      </c>
      <c r="E20" s="237" t="s">
        <v>736</v>
      </c>
      <c r="F20" s="18">
        <f>SUM(отчет!C70)</f>
        <v>982.4</v>
      </c>
      <c r="G20" s="18">
        <f>SUM(F20)</f>
        <v>982.4</v>
      </c>
      <c r="H20" s="18">
        <f>SUM(отчет!D70)</f>
        <v>662.8</v>
      </c>
      <c r="I20" s="238">
        <f t="shared" si="0"/>
        <v>67.46742671009773</v>
      </c>
      <c r="J20" s="238">
        <f t="shared" si="1"/>
        <v>67.46742671009773</v>
      </c>
    </row>
    <row r="21" spans="1:10" ht="43.5" customHeight="1">
      <c r="A21" s="239" t="s">
        <v>737</v>
      </c>
      <c r="B21" s="16" t="s">
        <v>214</v>
      </c>
      <c r="C21" s="8" t="s">
        <v>471</v>
      </c>
      <c r="D21" s="237" t="s">
        <v>472</v>
      </c>
      <c r="E21" s="237" t="s">
        <v>738</v>
      </c>
      <c r="F21" s="18">
        <f>SUM(отчет!C71)</f>
        <v>293.2</v>
      </c>
      <c r="G21" s="18">
        <f>SUM(F21)</f>
        <v>293.2</v>
      </c>
      <c r="H21" s="18">
        <f>SUM(отчет!D71)</f>
        <v>280</v>
      </c>
      <c r="I21" s="238">
        <f>SUM(H21*100)/F21</f>
        <v>95.49795361527967</v>
      </c>
      <c r="J21" s="238">
        <f>SUM(H21*100)/G21</f>
        <v>95.49795361527967</v>
      </c>
    </row>
    <row r="22" spans="1:10" ht="25.5" customHeight="1">
      <c r="A22" s="239" t="s">
        <v>739</v>
      </c>
      <c r="B22" s="16" t="s">
        <v>251</v>
      </c>
      <c r="C22" s="8" t="s">
        <v>471</v>
      </c>
      <c r="D22" s="237" t="s">
        <v>472</v>
      </c>
      <c r="E22" s="237" t="s">
        <v>491</v>
      </c>
      <c r="F22" s="18">
        <f>SUM(отчет!C74)</f>
        <v>15</v>
      </c>
      <c r="G22" s="18">
        <f>SUM(F22)</f>
        <v>15</v>
      </c>
      <c r="H22" s="18">
        <f>SUM(отчет!D74)</f>
        <v>15</v>
      </c>
      <c r="I22" s="238">
        <f t="shared" si="0"/>
        <v>100</v>
      </c>
      <c r="J22" s="238">
        <f t="shared" si="1"/>
        <v>100</v>
      </c>
    </row>
    <row r="23" spans="1:11" ht="82.5" customHeight="1">
      <c r="A23" s="20" t="s">
        <v>575</v>
      </c>
      <c r="B23" s="37" t="s">
        <v>184</v>
      </c>
      <c r="C23" s="240" t="s">
        <v>479</v>
      </c>
      <c r="D23" s="32" t="s">
        <v>740</v>
      </c>
      <c r="E23" s="32"/>
      <c r="F23" s="29">
        <f>F24</f>
        <v>122</v>
      </c>
      <c r="G23" s="29">
        <f>G24</f>
        <v>122</v>
      </c>
      <c r="H23" s="29">
        <f>H24</f>
        <v>112.2</v>
      </c>
      <c r="I23" s="238">
        <f t="shared" si="0"/>
        <v>91.9672131147541</v>
      </c>
      <c r="J23" s="238">
        <f t="shared" si="1"/>
        <v>91.9672131147541</v>
      </c>
      <c r="K23" s="58"/>
    </row>
    <row r="24" spans="1:12" ht="54" customHeight="1">
      <c r="A24" s="20" t="s">
        <v>741</v>
      </c>
      <c r="B24" s="20" t="s">
        <v>223</v>
      </c>
      <c r="C24" s="240" t="s">
        <v>479</v>
      </c>
      <c r="D24" s="32" t="s">
        <v>740</v>
      </c>
      <c r="E24" s="32" t="s">
        <v>742</v>
      </c>
      <c r="F24" s="29">
        <f>SUM(отчет!C79)</f>
        <v>122</v>
      </c>
      <c r="G24" s="29">
        <f>SUM(F24)</f>
        <v>122</v>
      </c>
      <c r="H24" s="29">
        <f>SUM(отчет!D79)</f>
        <v>112.2</v>
      </c>
      <c r="I24" s="238">
        <f t="shared" si="0"/>
        <v>91.9672131147541</v>
      </c>
      <c r="J24" s="238">
        <f t="shared" si="1"/>
        <v>91.9672131147541</v>
      </c>
      <c r="K24" s="58"/>
      <c r="L24" s="241"/>
    </row>
    <row r="25" spans="1:10" ht="27" customHeight="1">
      <c r="A25" s="11" t="s">
        <v>577</v>
      </c>
      <c r="B25" s="37" t="s">
        <v>185</v>
      </c>
      <c r="C25" s="8" t="s">
        <v>479</v>
      </c>
      <c r="D25" s="237" t="s">
        <v>480</v>
      </c>
      <c r="E25" s="237"/>
      <c r="F25" s="18">
        <f>F26+F27+F28+F29+F30+F31</f>
        <v>1981.1</v>
      </c>
      <c r="G25" s="18">
        <f>G26+G27+G28+G29+G30+G31</f>
        <v>1981.1</v>
      </c>
      <c r="H25" s="18">
        <f>H26+H27+H28+H29+H30+H31</f>
        <v>1938.7000000000003</v>
      </c>
      <c r="I25" s="238">
        <f t="shared" si="0"/>
        <v>97.85977487254557</v>
      </c>
      <c r="J25" s="238">
        <f t="shared" si="1"/>
        <v>97.85977487254557</v>
      </c>
    </row>
    <row r="26" spans="1:10" ht="30" customHeight="1">
      <c r="A26" s="11" t="s">
        <v>743</v>
      </c>
      <c r="B26" s="16" t="s">
        <v>213</v>
      </c>
      <c r="C26" s="8" t="s">
        <v>479</v>
      </c>
      <c r="D26" s="237" t="s">
        <v>480</v>
      </c>
      <c r="E26" s="237" t="s">
        <v>736</v>
      </c>
      <c r="F26" s="18">
        <f>SUM(отчет!C83)</f>
        <v>1218.1</v>
      </c>
      <c r="G26" s="18">
        <f aca="true" t="shared" si="2" ref="G26:G31">SUM(F26)</f>
        <v>1218.1</v>
      </c>
      <c r="H26" s="18">
        <f>SUM(отчет!D83)</f>
        <v>1177.4</v>
      </c>
      <c r="I26" s="238">
        <f>SUM(H26*100)/F26</f>
        <v>96.65873081027833</v>
      </c>
      <c r="J26" s="238">
        <f>SUM(H26*100)/G26</f>
        <v>96.65873081027833</v>
      </c>
    </row>
    <row r="27" spans="1:10" ht="41.25" customHeight="1">
      <c r="A27" s="11" t="s">
        <v>744</v>
      </c>
      <c r="B27" s="16" t="s">
        <v>214</v>
      </c>
      <c r="C27" s="8" t="s">
        <v>479</v>
      </c>
      <c r="D27" s="237" t="s">
        <v>480</v>
      </c>
      <c r="E27" s="237" t="s">
        <v>738</v>
      </c>
      <c r="F27" s="18">
        <f>SUM(отчет!C84)</f>
        <v>367.9</v>
      </c>
      <c r="G27" s="18">
        <f t="shared" si="2"/>
        <v>367.9</v>
      </c>
      <c r="H27" s="18">
        <f>SUM(отчет!D84)</f>
        <v>366.3</v>
      </c>
      <c r="I27" s="238">
        <f t="shared" si="0"/>
        <v>99.56509921174232</v>
      </c>
      <c r="J27" s="238">
        <f t="shared" si="1"/>
        <v>99.56509921174232</v>
      </c>
    </row>
    <row r="28" spans="1:10" ht="27" customHeight="1">
      <c r="A28" s="11" t="s">
        <v>745</v>
      </c>
      <c r="B28" s="16" t="s">
        <v>251</v>
      </c>
      <c r="C28" s="8" t="s">
        <v>479</v>
      </c>
      <c r="D28" s="237" t="s">
        <v>480</v>
      </c>
      <c r="E28" s="237" t="s">
        <v>491</v>
      </c>
      <c r="F28" s="18">
        <f>SUM(отчет!C87)</f>
        <v>393.6</v>
      </c>
      <c r="G28" s="18">
        <f t="shared" si="2"/>
        <v>393.6</v>
      </c>
      <c r="H28" s="18">
        <f>SUM(отчет!D87)</f>
        <v>393.6</v>
      </c>
      <c r="I28" s="238">
        <f t="shared" si="0"/>
        <v>100</v>
      </c>
      <c r="J28" s="238">
        <f t="shared" si="1"/>
        <v>100</v>
      </c>
    </row>
    <row r="29" spans="1:10" ht="24" customHeight="1" hidden="1">
      <c r="A29" s="11" t="s">
        <v>746</v>
      </c>
      <c r="B29" s="20" t="s">
        <v>236</v>
      </c>
      <c r="C29" s="8" t="s">
        <v>479</v>
      </c>
      <c r="D29" s="237" t="s">
        <v>480</v>
      </c>
      <c r="E29" s="237" t="s">
        <v>509</v>
      </c>
      <c r="F29" s="18">
        <f>SUM(отчет!C90)</f>
        <v>0</v>
      </c>
      <c r="G29" s="18">
        <f t="shared" si="2"/>
        <v>0</v>
      </c>
      <c r="H29" s="18">
        <f>SUM(отчет!D90)</f>
        <v>0</v>
      </c>
      <c r="I29" s="238" t="e">
        <f t="shared" si="0"/>
        <v>#DIV/0!</v>
      </c>
      <c r="J29" s="238" t="e">
        <f t="shared" si="1"/>
        <v>#DIV/0!</v>
      </c>
    </row>
    <row r="30" spans="1:10" ht="16.5" customHeight="1" hidden="1">
      <c r="A30" s="11" t="s">
        <v>747</v>
      </c>
      <c r="B30" s="20" t="s">
        <v>313</v>
      </c>
      <c r="C30" s="8" t="s">
        <v>479</v>
      </c>
      <c r="D30" s="237" t="s">
        <v>480</v>
      </c>
      <c r="E30" s="237" t="s">
        <v>748</v>
      </c>
      <c r="F30" s="18">
        <f>SUM(отчет!C91)</f>
        <v>0</v>
      </c>
      <c r="G30" s="18">
        <f t="shared" si="2"/>
        <v>0</v>
      </c>
      <c r="H30" s="18">
        <f>SUM(отчет!D91)</f>
        <v>0</v>
      </c>
      <c r="I30" s="238" t="e">
        <f>SUM(H30*100)/F30</f>
        <v>#DIV/0!</v>
      </c>
      <c r="J30" s="238" t="e">
        <f>SUM(H30*100)/G30</f>
        <v>#DIV/0!</v>
      </c>
    </row>
    <row r="31" spans="1:10" ht="16.5" customHeight="1">
      <c r="A31" s="11" t="s">
        <v>746</v>
      </c>
      <c r="B31" s="20" t="s">
        <v>242</v>
      </c>
      <c r="C31" s="8" t="s">
        <v>479</v>
      </c>
      <c r="D31" s="237" t="s">
        <v>480</v>
      </c>
      <c r="E31" s="237" t="s">
        <v>749</v>
      </c>
      <c r="F31" s="18">
        <f>SUM(отчет!C92)</f>
        <v>1.5</v>
      </c>
      <c r="G31" s="18">
        <f t="shared" si="2"/>
        <v>1.5</v>
      </c>
      <c r="H31" s="18">
        <f>SUM(отчет!D92)</f>
        <v>1.4</v>
      </c>
      <c r="I31" s="238">
        <f>SUM(H31*100)/F31</f>
        <v>93.33333333333333</v>
      </c>
      <c r="J31" s="238">
        <f>SUM(H31*100)/G31</f>
        <v>93.33333333333333</v>
      </c>
    </row>
    <row r="32" spans="1:11" ht="42.75" customHeight="1">
      <c r="A32" s="20" t="s">
        <v>579</v>
      </c>
      <c r="B32" s="37" t="s">
        <v>189</v>
      </c>
      <c r="C32" s="240" t="s">
        <v>517</v>
      </c>
      <c r="D32" s="32" t="s">
        <v>750</v>
      </c>
      <c r="E32" s="32"/>
      <c r="F32" s="29">
        <f>F33</f>
        <v>84</v>
      </c>
      <c r="G32" s="29">
        <f>G33</f>
        <v>84</v>
      </c>
      <c r="H32" s="29">
        <f>H33</f>
        <v>84</v>
      </c>
      <c r="I32" s="238">
        <f>SUM(H32*100)/F32</f>
        <v>100</v>
      </c>
      <c r="J32" s="238">
        <f>SUM(H32*100)/G32</f>
        <v>100</v>
      </c>
      <c r="K32" s="58"/>
    </row>
    <row r="33" spans="1:12" ht="16.5" customHeight="1">
      <c r="A33" s="20" t="s">
        <v>751</v>
      </c>
      <c r="B33" s="20" t="s">
        <v>242</v>
      </c>
      <c r="C33" s="240" t="s">
        <v>517</v>
      </c>
      <c r="D33" s="32" t="s">
        <v>750</v>
      </c>
      <c r="E33" s="32" t="s">
        <v>749</v>
      </c>
      <c r="F33" s="29">
        <f>SUM(отчет!C97)</f>
        <v>84</v>
      </c>
      <c r="G33" s="29">
        <f>SUM(F33)</f>
        <v>84</v>
      </c>
      <c r="H33" s="29">
        <f>SUM(отчет!D97)</f>
        <v>84</v>
      </c>
      <c r="I33" s="238">
        <f>SUM(H33*100)/F33</f>
        <v>100</v>
      </c>
      <c r="J33" s="238">
        <f>SUM(H33*100)/G33</f>
        <v>100</v>
      </c>
      <c r="K33" s="58"/>
      <c r="L33" s="241"/>
    </row>
    <row r="34" spans="1:10" ht="16.5" customHeight="1">
      <c r="A34" s="232" t="s">
        <v>752</v>
      </c>
      <c r="B34" s="242" t="s">
        <v>755</v>
      </c>
      <c r="C34" s="243"/>
      <c r="D34" s="244"/>
      <c r="E34" s="244"/>
      <c r="F34" s="245">
        <f>SUM(F35+F39+F46+F50+F52+F54+F56+F58+F60+F62+F64+F66+F69+F71+F73+F75+F77+F79+F83+F81+F85+F87+F89+F91+F93+F95+F97+F99)</f>
        <v>119564.20000000004</v>
      </c>
      <c r="G34" s="245">
        <f>SUM(G35+G39+G46+G50+G52+G54+G56+G58+G60+G62+G64+G66+G69+G71+G73+G75+G77+G79+G83+G81+G85+G87+G89+G91+G93+G95+G97+G99)</f>
        <v>119564.20000000004</v>
      </c>
      <c r="H34" s="245">
        <f>SUM(H35+H39+H46+H50+H52+H54+H56+H58+H60+H62+H64+H66+H69+H71+H73+H75+H77+H79+H83+H81+H85+H87+H89+H91+H93+H95+H97+H99)</f>
        <v>112327.90000000002</v>
      </c>
      <c r="I34" s="236">
        <f t="shared" si="0"/>
        <v>93.94777031920924</v>
      </c>
      <c r="J34" s="236">
        <f t="shared" si="1"/>
        <v>93.94777031920924</v>
      </c>
    </row>
    <row r="35" spans="1:11" ht="42" customHeight="1">
      <c r="A35" s="20" t="s">
        <v>572</v>
      </c>
      <c r="B35" s="17" t="s">
        <v>186</v>
      </c>
      <c r="C35" s="240" t="s">
        <v>486</v>
      </c>
      <c r="D35" s="32" t="s">
        <v>487</v>
      </c>
      <c r="E35" s="32"/>
      <c r="F35" s="29">
        <f>F36+F37+F38</f>
        <v>1293.6</v>
      </c>
      <c r="G35" s="29">
        <f>G36+G37+G38</f>
        <v>1293.6</v>
      </c>
      <c r="H35" s="29">
        <f>H36+H37+H38</f>
        <v>1203.1</v>
      </c>
      <c r="I35" s="29">
        <f t="shared" si="0"/>
        <v>93.00401978973407</v>
      </c>
      <c r="J35" s="29">
        <f t="shared" si="1"/>
        <v>93.00401978973407</v>
      </c>
      <c r="K35" s="58"/>
    </row>
    <row r="36" spans="1:11" ht="28.5" customHeight="1">
      <c r="A36" s="20" t="s">
        <v>735</v>
      </c>
      <c r="B36" s="16" t="s">
        <v>213</v>
      </c>
      <c r="C36" s="240" t="s">
        <v>486</v>
      </c>
      <c r="D36" s="32" t="s">
        <v>487</v>
      </c>
      <c r="E36" s="32" t="s">
        <v>736</v>
      </c>
      <c r="F36" s="29">
        <f>SUM(отчет!C104)</f>
        <v>982.4</v>
      </c>
      <c r="G36" s="29">
        <f>SUM(F36)</f>
        <v>982.4</v>
      </c>
      <c r="H36" s="29">
        <f>SUM(отчет!D104)</f>
        <v>982.4</v>
      </c>
      <c r="I36" s="29">
        <f t="shared" si="0"/>
        <v>100</v>
      </c>
      <c r="J36" s="29">
        <f t="shared" si="1"/>
        <v>100</v>
      </c>
      <c r="K36" s="58"/>
    </row>
    <row r="37" spans="1:11" ht="40.5" customHeight="1">
      <c r="A37" s="20" t="s">
        <v>737</v>
      </c>
      <c r="B37" s="16" t="s">
        <v>214</v>
      </c>
      <c r="C37" s="240" t="s">
        <v>486</v>
      </c>
      <c r="D37" s="32" t="s">
        <v>487</v>
      </c>
      <c r="E37" s="32" t="s">
        <v>738</v>
      </c>
      <c r="F37" s="29">
        <f>SUM(отчет!C105)</f>
        <v>293.2</v>
      </c>
      <c r="G37" s="29">
        <f>SUM(F37)</f>
        <v>293.2</v>
      </c>
      <c r="H37" s="29">
        <f>SUM(отчет!D105)</f>
        <v>202.7</v>
      </c>
      <c r="I37" s="29">
        <f>SUM(H37*100)/F37</f>
        <v>69.1336971350614</v>
      </c>
      <c r="J37" s="29">
        <f>SUM(H37*100)/G37</f>
        <v>69.1336971350614</v>
      </c>
      <c r="K37" s="58"/>
    </row>
    <row r="38" spans="1:11" ht="27.75" customHeight="1">
      <c r="A38" s="20" t="s">
        <v>739</v>
      </c>
      <c r="B38" s="16" t="s">
        <v>251</v>
      </c>
      <c r="C38" s="240" t="s">
        <v>486</v>
      </c>
      <c r="D38" s="32" t="s">
        <v>487</v>
      </c>
      <c r="E38" s="32" t="s">
        <v>491</v>
      </c>
      <c r="F38" s="29">
        <f>SUM(отчет!C108)</f>
        <v>18</v>
      </c>
      <c r="G38" s="29">
        <f>SUM(F38)</f>
        <v>18</v>
      </c>
      <c r="H38" s="29">
        <f>SUM(отчет!D108)</f>
        <v>18</v>
      </c>
      <c r="I38" s="29">
        <f t="shared" si="0"/>
        <v>100</v>
      </c>
      <c r="J38" s="29">
        <f t="shared" si="1"/>
        <v>100</v>
      </c>
      <c r="K38" s="58"/>
    </row>
    <row r="39" spans="1:11" ht="41.25" customHeight="1">
      <c r="A39" s="20" t="s">
        <v>575</v>
      </c>
      <c r="B39" s="37" t="s">
        <v>187</v>
      </c>
      <c r="C39" s="240" t="s">
        <v>486</v>
      </c>
      <c r="D39" s="32" t="s">
        <v>489</v>
      </c>
      <c r="E39" s="32"/>
      <c r="F39" s="29">
        <f>F40+F41+F42+F43+F44+F45</f>
        <v>14971.6</v>
      </c>
      <c r="G39" s="29">
        <f>G40+G41+G42+G43+G44+G45</f>
        <v>14971.6</v>
      </c>
      <c r="H39" s="29">
        <f>H40+H41+H42+H43+H44+H45</f>
        <v>14898.1</v>
      </c>
      <c r="I39" s="29">
        <f t="shared" si="0"/>
        <v>99.50907050682626</v>
      </c>
      <c r="J39" s="29">
        <f t="shared" si="1"/>
        <v>99.50907050682626</v>
      </c>
      <c r="K39" s="58"/>
    </row>
    <row r="40" spans="1:11" ht="30" customHeight="1">
      <c r="A40" s="20" t="s">
        <v>741</v>
      </c>
      <c r="B40" s="16" t="s">
        <v>213</v>
      </c>
      <c r="C40" s="240" t="s">
        <v>486</v>
      </c>
      <c r="D40" s="32" t="s">
        <v>489</v>
      </c>
      <c r="E40" s="32" t="s">
        <v>736</v>
      </c>
      <c r="F40" s="29">
        <f>SUM(отчет!C112)</f>
        <v>9705.9</v>
      </c>
      <c r="G40" s="29">
        <f aca="true" t="shared" si="3" ref="G40:G45">SUM(F40)</f>
        <v>9705.9</v>
      </c>
      <c r="H40" s="29">
        <f>SUM(отчет!D112)</f>
        <v>9704</v>
      </c>
      <c r="I40" s="29">
        <f t="shared" si="0"/>
        <v>99.98042427801647</v>
      </c>
      <c r="J40" s="29">
        <f t="shared" si="1"/>
        <v>99.98042427801647</v>
      </c>
      <c r="K40" s="58"/>
    </row>
    <row r="41" spans="1:11" ht="41.25" customHeight="1">
      <c r="A41" s="20" t="s">
        <v>756</v>
      </c>
      <c r="B41" s="16" t="s">
        <v>214</v>
      </c>
      <c r="C41" s="240" t="s">
        <v>486</v>
      </c>
      <c r="D41" s="32" t="s">
        <v>489</v>
      </c>
      <c r="E41" s="32" t="s">
        <v>738</v>
      </c>
      <c r="F41" s="29">
        <f>SUM(отчет!C113)</f>
        <v>2931.1</v>
      </c>
      <c r="G41" s="29">
        <f t="shared" si="3"/>
        <v>2931.1</v>
      </c>
      <c r="H41" s="29">
        <f>SUM(отчет!D113)</f>
        <v>2888.5</v>
      </c>
      <c r="I41" s="29">
        <f t="shared" si="0"/>
        <v>98.54662072259562</v>
      </c>
      <c r="J41" s="29">
        <f t="shared" si="1"/>
        <v>98.54662072259562</v>
      </c>
      <c r="K41" s="58"/>
    </row>
    <row r="42" spans="1:11" ht="27.75" customHeight="1">
      <c r="A42" s="20" t="s">
        <v>757</v>
      </c>
      <c r="B42" s="16" t="s">
        <v>251</v>
      </c>
      <c r="C42" s="240" t="s">
        <v>486</v>
      </c>
      <c r="D42" s="32" t="s">
        <v>489</v>
      </c>
      <c r="E42" s="32" t="s">
        <v>491</v>
      </c>
      <c r="F42" s="29">
        <f>SUM(отчет!C116)</f>
        <v>2330.4</v>
      </c>
      <c r="G42" s="29">
        <f t="shared" si="3"/>
        <v>2330.4</v>
      </c>
      <c r="H42" s="29">
        <f>SUM(отчет!D116)</f>
        <v>2302.8</v>
      </c>
      <c r="I42" s="29">
        <f>SUM(H42*100)/F42</f>
        <v>98.81565396498456</v>
      </c>
      <c r="J42" s="29">
        <f>SUM(H42*100)/G42</f>
        <v>98.81565396498456</v>
      </c>
      <c r="K42" s="58"/>
    </row>
    <row r="43" spans="1:11" ht="24.75" customHeight="1">
      <c r="A43" s="20" t="s">
        <v>758</v>
      </c>
      <c r="B43" s="20" t="s">
        <v>236</v>
      </c>
      <c r="C43" s="240" t="s">
        <v>486</v>
      </c>
      <c r="D43" s="32" t="s">
        <v>489</v>
      </c>
      <c r="E43" s="32" t="s">
        <v>509</v>
      </c>
      <c r="F43" s="29">
        <f>SUM(отчет!C119)</f>
        <v>2.2</v>
      </c>
      <c r="G43" s="29">
        <f t="shared" si="3"/>
        <v>2.2</v>
      </c>
      <c r="H43" s="29">
        <f>SUM(отчет!D119)</f>
        <v>2.2</v>
      </c>
      <c r="I43" s="29">
        <f t="shared" si="0"/>
        <v>100</v>
      </c>
      <c r="J43" s="29">
        <f t="shared" si="1"/>
        <v>100</v>
      </c>
      <c r="K43" s="58"/>
    </row>
    <row r="44" spans="1:11" ht="19.5" customHeight="1" hidden="1">
      <c r="A44" s="20" t="s">
        <v>759</v>
      </c>
      <c r="B44" s="20" t="s">
        <v>313</v>
      </c>
      <c r="C44" s="240" t="s">
        <v>486</v>
      </c>
      <c r="D44" s="32" t="s">
        <v>489</v>
      </c>
      <c r="E44" s="32" t="s">
        <v>748</v>
      </c>
      <c r="F44" s="29">
        <f>SUM(отчет!C120)</f>
        <v>0</v>
      </c>
      <c r="G44" s="29">
        <f t="shared" si="3"/>
        <v>0</v>
      </c>
      <c r="H44" s="29">
        <f>SUM(отчет!D120)</f>
        <v>0</v>
      </c>
      <c r="I44" s="29" t="e">
        <f aca="true" t="shared" si="4" ref="I44:I49">SUM(H44*100)/F44</f>
        <v>#DIV/0!</v>
      </c>
      <c r="J44" s="29" t="e">
        <f aca="true" t="shared" si="5" ref="J44:J49">SUM(H44*100)/G44</f>
        <v>#DIV/0!</v>
      </c>
      <c r="K44" s="58"/>
    </row>
    <row r="45" spans="1:11" ht="19.5" customHeight="1">
      <c r="A45" s="20" t="s">
        <v>759</v>
      </c>
      <c r="B45" s="20" t="s">
        <v>242</v>
      </c>
      <c r="C45" s="240" t="s">
        <v>486</v>
      </c>
      <c r="D45" s="32" t="s">
        <v>489</v>
      </c>
      <c r="E45" s="32" t="s">
        <v>749</v>
      </c>
      <c r="F45" s="29">
        <f>SUM(отчет!C121)</f>
        <v>2</v>
      </c>
      <c r="G45" s="29">
        <f t="shared" si="3"/>
        <v>2</v>
      </c>
      <c r="H45" s="29">
        <f>SUM(отчет!D121)</f>
        <v>0.6</v>
      </c>
      <c r="I45" s="29">
        <f t="shared" si="4"/>
        <v>30</v>
      </c>
      <c r="J45" s="29">
        <f t="shared" si="5"/>
        <v>30</v>
      </c>
      <c r="K45" s="58"/>
    </row>
    <row r="46" spans="1:10" s="44" customFormat="1" ht="54">
      <c r="A46" s="20">
        <v>3</v>
      </c>
      <c r="B46" s="37" t="s">
        <v>272</v>
      </c>
      <c r="C46" s="240" t="s">
        <v>486</v>
      </c>
      <c r="D46" s="32" t="s">
        <v>515</v>
      </c>
      <c r="E46" s="32"/>
      <c r="F46" s="29">
        <f>F47+F48+F49</f>
        <v>3588.7</v>
      </c>
      <c r="G46" s="29">
        <f>G47+G48+G49</f>
        <v>3588.7</v>
      </c>
      <c r="H46" s="29">
        <f>H47+H48+H49</f>
        <v>3569.2999999999997</v>
      </c>
      <c r="I46" s="29">
        <f t="shared" si="4"/>
        <v>99.45941427257782</v>
      </c>
      <c r="J46" s="29">
        <f t="shared" si="5"/>
        <v>99.45941427257782</v>
      </c>
    </row>
    <row r="47" spans="1:10" s="44" customFormat="1" ht="27.75" customHeight="1">
      <c r="A47" s="20" t="s">
        <v>743</v>
      </c>
      <c r="B47" s="16" t="s">
        <v>213</v>
      </c>
      <c r="C47" s="240" t="s">
        <v>486</v>
      </c>
      <c r="D47" s="32" t="s">
        <v>515</v>
      </c>
      <c r="E47" s="32" t="s">
        <v>736</v>
      </c>
      <c r="F47" s="29">
        <f>SUM(отчет!C125)</f>
        <v>2554.2</v>
      </c>
      <c r="G47" s="29">
        <f>SUM(F47)</f>
        <v>2554.2</v>
      </c>
      <c r="H47" s="29">
        <f>SUM(отчет!D125)</f>
        <v>2554.2</v>
      </c>
      <c r="I47" s="29">
        <f t="shared" si="4"/>
        <v>100</v>
      </c>
      <c r="J47" s="29">
        <f t="shared" si="5"/>
        <v>100</v>
      </c>
    </row>
    <row r="48" spans="1:10" s="44" customFormat="1" ht="42.75" customHeight="1">
      <c r="A48" s="20" t="s">
        <v>744</v>
      </c>
      <c r="B48" s="16" t="s">
        <v>214</v>
      </c>
      <c r="C48" s="240" t="s">
        <v>486</v>
      </c>
      <c r="D48" s="32" t="s">
        <v>515</v>
      </c>
      <c r="E48" s="32" t="s">
        <v>738</v>
      </c>
      <c r="F48" s="29">
        <f>SUM(отчет!C126)</f>
        <v>771.3</v>
      </c>
      <c r="G48" s="29">
        <f>SUM(F48)</f>
        <v>771.3</v>
      </c>
      <c r="H48" s="29">
        <f>SUM(отчет!D126)</f>
        <v>751.9</v>
      </c>
      <c r="I48" s="29">
        <f t="shared" si="4"/>
        <v>97.4847659795151</v>
      </c>
      <c r="J48" s="29">
        <f t="shared" si="5"/>
        <v>97.4847659795151</v>
      </c>
    </row>
    <row r="49" spans="1:10" s="44" customFormat="1" ht="27.75" customHeight="1">
      <c r="A49" s="20" t="s">
        <v>745</v>
      </c>
      <c r="B49" s="16" t="s">
        <v>251</v>
      </c>
      <c r="C49" s="240" t="s">
        <v>486</v>
      </c>
      <c r="D49" s="32" t="s">
        <v>515</v>
      </c>
      <c r="E49" s="32" t="s">
        <v>491</v>
      </c>
      <c r="F49" s="29">
        <f>SUM(отчет!C129)</f>
        <v>263.2</v>
      </c>
      <c r="G49" s="29">
        <f>SUM(F49)</f>
        <v>263.2</v>
      </c>
      <c r="H49" s="29">
        <f>SUM(отчет!D129)</f>
        <v>263.2</v>
      </c>
      <c r="I49" s="29">
        <f t="shared" si="4"/>
        <v>100</v>
      </c>
      <c r="J49" s="29">
        <f t="shared" si="5"/>
        <v>100</v>
      </c>
    </row>
    <row r="50" spans="1:11" ht="27.75" customHeight="1">
      <c r="A50" s="20">
        <v>4</v>
      </c>
      <c r="B50" s="30" t="s">
        <v>188</v>
      </c>
      <c r="C50" s="240" t="s">
        <v>760</v>
      </c>
      <c r="D50" s="32" t="s">
        <v>761</v>
      </c>
      <c r="E50" s="32"/>
      <c r="F50" s="29">
        <f>F51</f>
        <v>0.1</v>
      </c>
      <c r="G50" s="29">
        <f>G51</f>
        <v>0.1</v>
      </c>
      <c r="H50" s="29">
        <f>H51</f>
        <v>0</v>
      </c>
      <c r="I50" s="29">
        <f t="shared" si="0"/>
        <v>0</v>
      </c>
      <c r="J50" s="29">
        <f t="shared" si="1"/>
        <v>0</v>
      </c>
      <c r="K50" s="58"/>
    </row>
    <row r="51" spans="1:11" ht="17.25" customHeight="1">
      <c r="A51" s="20" t="s">
        <v>751</v>
      </c>
      <c r="B51" s="16" t="s">
        <v>168</v>
      </c>
      <c r="C51" s="240" t="s">
        <v>760</v>
      </c>
      <c r="D51" s="32" t="s">
        <v>761</v>
      </c>
      <c r="E51" s="32" t="s">
        <v>763</v>
      </c>
      <c r="F51" s="29">
        <f>SUM(отчет!C133)</f>
        <v>0.1</v>
      </c>
      <c r="G51" s="29">
        <f>SUM(F51)</f>
        <v>0.1</v>
      </c>
      <c r="H51" s="29">
        <f>SUM(отчет!D133)</f>
        <v>0</v>
      </c>
      <c r="I51" s="29">
        <f t="shared" si="0"/>
        <v>0</v>
      </c>
      <c r="J51" s="29">
        <f t="shared" si="1"/>
        <v>0</v>
      </c>
      <c r="K51" s="58"/>
    </row>
    <row r="52" spans="1:11" ht="57" customHeight="1">
      <c r="A52" s="20">
        <v>5</v>
      </c>
      <c r="B52" s="37" t="s">
        <v>263</v>
      </c>
      <c r="C52" s="240" t="s">
        <v>517</v>
      </c>
      <c r="D52" s="32" t="s">
        <v>513</v>
      </c>
      <c r="E52" s="32"/>
      <c r="F52" s="29">
        <f>F53</f>
        <v>7.2</v>
      </c>
      <c r="G52" s="29">
        <f>G53</f>
        <v>7.2</v>
      </c>
      <c r="H52" s="29">
        <f>H53</f>
        <v>7.2</v>
      </c>
      <c r="I52" s="29">
        <f>SUM(H52*100)/F52</f>
        <v>100</v>
      </c>
      <c r="J52" s="29">
        <f>SUM(H52*100)/G52</f>
        <v>100</v>
      </c>
      <c r="K52" s="58"/>
    </row>
    <row r="53" spans="1:11" ht="27.75" customHeight="1">
      <c r="A53" s="20" t="s">
        <v>762</v>
      </c>
      <c r="B53" s="16" t="s">
        <v>251</v>
      </c>
      <c r="C53" s="240" t="s">
        <v>517</v>
      </c>
      <c r="D53" s="32" t="s">
        <v>513</v>
      </c>
      <c r="E53" s="32" t="s">
        <v>491</v>
      </c>
      <c r="F53" s="29">
        <f>SUM(отчет!C138)</f>
        <v>7.2</v>
      </c>
      <c r="G53" s="29">
        <f>SUM(F53)</f>
        <v>7.2</v>
      </c>
      <c r="H53" s="29">
        <f>SUM(отчет!D138)</f>
        <v>7.2</v>
      </c>
      <c r="I53" s="29">
        <f>SUM(H53*100)/F53</f>
        <v>100</v>
      </c>
      <c r="J53" s="29">
        <f>SUM(H53*100)/G53</f>
        <v>100</v>
      </c>
      <c r="K53" s="58"/>
    </row>
    <row r="54" spans="1:10" ht="42.75" customHeight="1" hidden="1">
      <c r="A54" s="246" t="s">
        <v>584</v>
      </c>
      <c r="B54" s="30" t="s">
        <v>36</v>
      </c>
      <c r="C54" s="240" t="s">
        <v>517</v>
      </c>
      <c r="D54" s="32" t="s">
        <v>764</v>
      </c>
      <c r="E54" s="32"/>
      <c r="F54" s="29">
        <f>F55</f>
        <v>0</v>
      </c>
      <c r="G54" s="29">
        <f>G55</f>
        <v>0</v>
      </c>
      <c r="H54" s="29">
        <f>H55</f>
        <v>0</v>
      </c>
      <c r="I54" s="29" t="e">
        <f t="shared" si="0"/>
        <v>#DIV/0!</v>
      </c>
      <c r="J54" s="29" t="e">
        <f t="shared" si="1"/>
        <v>#DIV/0!</v>
      </c>
    </row>
    <row r="55" spans="1:10" ht="28.5" customHeight="1" hidden="1">
      <c r="A55" s="246" t="s">
        <v>765</v>
      </c>
      <c r="B55" s="16" t="s">
        <v>251</v>
      </c>
      <c r="C55" s="240" t="s">
        <v>517</v>
      </c>
      <c r="D55" s="32" t="s">
        <v>764</v>
      </c>
      <c r="E55" s="32" t="s">
        <v>491</v>
      </c>
      <c r="F55" s="29">
        <f>SUM(отчет!C141)</f>
        <v>0</v>
      </c>
      <c r="G55" s="29">
        <f>SUM(F55)</f>
        <v>0</v>
      </c>
      <c r="H55" s="29">
        <f>SUM(отчет!D141)</f>
        <v>0</v>
      </c>
      <c r="I55" s="29" t="e">
        <f t="shared" si="0"/>
        <v>#DIV/0!</v>
      </c>
      <c r="J55" s="29" t="e">
        <f t="shared" si="1"/>
        <v>#DIV/0!</v>
      </c>
    </row>
    <row r="56" spans="1:10" ht="97.5" customHeight="1">
      <c r="A56" s="71" t="s">
        <v>584</v>
      </c>
      <c r="B56" s="37" t="s">
        <v>194</v>
      </c>
      <c r="C56" s="8" t="s">
        <v>526</v>
      </c>
      <c r="D56" s="237" t="s">
        <v>766</v>
      </c>
      <c r="E56" s="237"/>
      <c r="F56" s="18">
        <f>F57</f>
        <v>115.7</v>
      </c>
      <c r="G56" s="18">
        <f>G57</f>
        <v>115.7</v>
      </c>
      <c r="H56" s="18">
        <f>H57</f>
        <v>115.7</v>
      </c>
      <c r="I56" s="29">
        <f t="shared" si="0"/>
        <v>100</v>
      </c>
      <c r="J56" s="29">
        <f t="shared" si="1"/>
        <v>100</v>
      </c>
    </row>
    <row r="57" spans="1:10" ht="24.75" customHeight="1">
      <c r="A57" s="71" t="s">
        <v>765</v>
      </c>
      <c r="B57" s="16" t="s">
        <v>251</v>
      </c>
      <c r="C57" s="8" t="s">
        <v>526</v>
      </c>
      <c r="D57" s="237" t="s">
        <v>766</v>
      </c>
      <c r="E57" s="237" t="s">
        <v>491</v>
      </c>
      <c r="F57" s="18">
        <f>SUM(отчет!C152)</f>
        <v>115.7</v>
      </c>
      <c r="G57" s="18">
        <f>SUM(F57)</f>
        <v>115.7</v>
      </c>
      <c r="H57" s="18">
        <f>SUM(отчет!D152)</f>
        <v>115.7</v>
      </c>
      <c r="I57" s="29">
        <f t="shared" si="0"/>
        <v>100</v>
      </c>
      <c r="J57" s="29">
        <f t="shared" si="1"/>
        <v>100</v>
      </c>
    </row>
    <row r="58" spans="1:10" s="44" customFormat="1" ht="67.5" customHeight="1">
      <c r="A58" s="71" t="s">
        <v>587</v>
      </c>
      <c r="B58" s="37" t="s">
        <v>3</v>
      </c>
      <c r="C58" s="8" t="s">
        <v>526</v>
      </c>
      <c r="D58" s="237" t="s">
        <v>528</v>
      </c>
      <c r="E58" s="237"/>
      <c r="F58" s="18">
        <f>F59</f>
        <v>70</v>
      </c>
      <c r="G58" s="18">
        <f>G59</f>
        <v>70</v>
      </c>
      <c r="H58" s="18">
        <f>H59</f>
        <v>70</v>
      </c>
      <c r="I58" s="29">
        <f t="shared" si="0"/>
        <v>100</v>
      </c>
      <c r="J58" s="29">
        <f t="shared" si="1"/>
        <v>100</v>
      </c>
    </row>
    <row r="59" spans="1:10" s="44" customFormat="1" ht="25.5" customHeight="1">
      <c r="A59" s="71" t="s">
        <v>767</v>
      </c>
      <c r="B59" s="16" t="s">
        <v>251</v>
      </c>
      <c r="C59" s="8" t="s">
        <v>526</v>
      </c>
      <c r="D59" s="237" t="s">
        <v>528</v>
      </c>
      <c r="E59" s="237" t="s">
        <v>491</v>
      </c>
      <c r="F59" s="18">
        <f>SUM(отчет!C156)</f>
        <v>70</v>
      </c>
      <c r="G59" s="18">
        <f>SUM(F59)</f>
        <v>70</v>
      </c>
      <c r="H59" s="18">
        <f>SUM(отчет!D156)</f>
        <v>70</v>
      </c>
      <c r="I59" s="29">
        <f t="shared" si="0"/>
        <v>100</v>
      </c>
      <c r="J59" s="29">
        <f t="shared" si="1"/>
        <v>100</v>
      </c>
    </row>
    <row r="60" spans="1:10" s="247" customFormat="1" ht="111" customHeight="1">
      <c r="A60" s="11">
        <v>8</v>
      </c>
      <c r="B60" s="37" t="s">
        <v>195</v>
      </c>
      <c r="C60" s="240" t="s">
        <v>768</v>
      </c>
      <c r="D60" s="8" t="s">
        <v>769</v>
      </c>
      <c r="E60" s="237"/>
      <c r="F60" s="29">
        <f>SUM(F61)</f>
        <v>1331.7</v>
      </c>
      <c r="G60" s="29">
        <f>SUM(G61)</f>
        <v>1331.7</v>
      </c>
      <c r="H60" s="29">
        <f>SUM(H61)</f>
        <v>1331.7</v>
      </c>
      <c r="I60" s="29">
        <f t="shared" si="0"/>
        <v>100</v>
      </c>
      <c r="J60" s="29">
        <f t="shared" si="1"/>
        <v>100</v>
      </c>
    </row>
    <row r="61" spans="1:10" s="247" customFormat="1" ht="27" customHeight="1">
      <c r="A61" s="11" t="s">
        <v>770</v>
      </c>
      <c r="B61" s="16" t="s">
        <v>251</v>
      </c>
      <c r="C61" s="240" t="s">
        <v>768</v>
      </c>
      <c r="D61" s="8" t="s">
        <v>769</v>
      </c>
      <c r="E61" s="237" t="s">
        <v>491</v>
      </c>
      <c r="F61" s="29">
        <f>SUM(отчет!C162)</f>
        <v>1331.7</v>
      </c>
      <c r="G61" s="29">
        <f>SUM(F61)</f>
        <v>1331.7</v>
      </c>
      <c r="H61" s="29">
        <f>SUM(отчет!D162)</f>
        <v>1331.7</v>
      </c>
      <c r="I61" s="29">
        <f t="shared" si="0"/>
        <v>100</v>
      </c>
      <c r="J61" s="29">
        <f t="shared" si="1"/>
        <v>100</v>
      </c>
    </row>
    <row r="62" spans="1:10" s="44" customFormat="1" ht="27" customHeight="1">
      <c r="A62" s="246" t="s">
        <v>771</v>
      </c>
      <c r="B62" s="37" t="s">
        <v>111</v>
      </c>
      <c r="C62" s="240" t="s">
        <v>531</v>
      </c>
      <c r="D62" s="32" t="s">
        <v>532</v>
      </c>
      <c r="E62" s="32"/>
      <c r="F62" s="29">
        <f>F63</f>
        <v>27092.3</v>
      </c>
      <c r="G62" s="29">
        <f>G63</f>
        <v>27092.3</v>
      </c>
      <c r="H62" s="29">
        <f>H63</f>
        <v>25670.3</v>
      </c>
      <c r="I62" s="29">
        <f t="shared" si="0"/>
        <v>94.75127619286661</v>
      </c>
      <c r="J62" s="29">
        <f t="shared" si="1"/>
        <v>94.75127619286661</v>
      </c>
    </row>
    <row r="63" spans="1:10" s="44" customFormat="1" ht="27" customHeight="1">
      <c r="A63" s="246" t="s">
        <v>772</v>
      </c>
      <c r="B63" s="16" t="s">
        <v>251</v>
      </c>
      <c r="C63" s="240" t="s">
        <v>531</v>
      </c>
      <c r="D63" s="32" t="s">
        <v>532</v>
      </c>
      <c r="E63" s="32" t="s">
        <v>491</v>
      </c>
      <c r="F63" s="29">
        <f>SUM(отчет!C168)</f>
        <v>27092.3</v>
      </c>
      <c r="G63" s="29">
        <f>SUM(F63)</f>
        <v>27092.3</v>
      </c>
      <c r="H63" s="29">
        <f>SUM(отчет!D168)</f>
        <v>25670.3</v>
      </c>
      <c r="I63" s="29">
        <f t="shared" si="0"/>
        <v>94.75127619286661</v>
      </c>
      <c r="J63" s="29">
        <f t="shared" si="1"/>
        <v>94.75127619286661</v>
      </c>
    </row>
    <row r="64" spans="1:10" s="44" customFormat="1" ht="39" customHeight="1">
      <c r="A64" s="246" t="s">
        <v>773</v>
      </c>
      <c r="B64" s="37" t="s">
        <v>173</v>
      </c>
      <c r="C64" s="240" t="s">
        <v>531</v>
      </c>
      <c r="D64" s="32" t="s">
        <v>774</v>
      </c>
      <c r="E64" s="32"/>
      <c r="F64" s="29">
        <f>F65</f>
        <v>119.3</v>
      </c>
      <c r="G64" s="29">
        <f>G65</f>
        <v>119.3</v>
      </c>
      <c r="H64" s="29">
        <f>H65</f>
        <v>119.3</v>
      </c>
      <c r="I64" s="29">
        <f t="shared" si="0"/>
        <v>100</v>
      </c>
      <c r="J64" s="29">
        <f t="shared" si="1"/>
        <v>100</v>
      </c>
    </row>
    <row r="65" spans="1:10" s="44" customFormat="1" ht="27" customHeight="1">
      <c r="A65" s="246" t="s">
        <v>775</v>
      </c>
      <c r="B65" s="16" t="s">
        <v>251</v>
      </c>
      <c r="C65" s="240" t="s">
        <v>531</v>
      </c>
      <c r="D65" s="32" t="s">
        <v>774</v>
      </c>
      <c r="E65" s="32" t="s">
        <v>491</v>
      </c>
      <c r="F65" s="29">
        <f>SUM(отчет!C172)</f>
        <v>119.3</v>
      </c>
      <c r="G65" s="29">
        <f>SUM(F65)</f>
        <v>119.3</v>
      </c>
      <c r="H65" s="29">
        <f>SUM(отчет!D172)</f>
        <v>119.3</v>
      </c>
      <c r="I65" s="29">
        <f t="shared" si="0"/>
        <v>100</v>
      </c>
      <c r="J65" s="29">
        <f t="shared" si="1"/>
        <v>100</v>
      </c>
    </row>
    <row r="66" spans="1:10" s="44" customFormat="1" ht="19.5" customHeight="1">
      <c r="A66" s="246" t="s">
        <v>776</v>
      </c>
      <c r="B66" s="37" t="s">
        <v>38</v>
      </c>
      <c r="C66" s="240" t="s">
        <v>531</v>
      </c>
      <c r="D66" s="32" t="s">
        <v>535</v>
      </c>
      <c r="E66" s="32"/>
      <c r="F66" s="29">
        <f>F67+F68</f>
        <v>32184.2</v>
      </c>
      <c r="G66" s="29">
        <f>G67+G68</f>
        <v>32184.2</v>
      </c>
      <c r="H66" s="29">
        <f>H67+H68</f>
        <v>27006.8</v>
      </c>
      <c r="I66" s="29">
        <f t="shared" si="0"/>
        <v>83.91322450146345</v>
      </c>
      <c r="J66" s="29">
        <f t="shared" si="1"/>
        <v>83.91322450146345</v>
      </c>
    </row>
    <row r="67" spans="1:10" s="44" customFormat="1" ht="24.75" customHeight="1">
      <c r="A67" s="246" t="s">
        <v>777</v>
      </c>
      <c r="B67" s="16" t="s">
        <v>165</v>
      </c>
      <c r="C67" s="240" t="s">
        <v>531</v>
      </c>
      <c r="D67" s="32" t="s">
        <v>535</v>
      </c>
      <c r="E67" s="32" t="s">
        <v>491</v>
      </c>
      <c r="F67" s="29">
        <f>SUM(отчет!C176)</f>
        <v>29157.4</v>
      </c>
      <c r="G67" s="29">
        <f>SUM(F67)</f>
        <v>29157.4</v>
      </c>
      <c r="H67" s="29">
        <f>SUM(отчет!D176)</f>
        <v>23980.1</v>
      </c>
      <c r="I67" s="29">
        <f t="shared" si="0"/>
        <v>82.24361568589792</v>
      </c>
      <c r="J67" s="29">
        <f t="shared" si="1"/>
        <v>82.24361568589792</v>
      </c>
    </row>
    <row r="68" spans="1:10" s="44" customFormat="1" ht="24.75" customHeight="1">
      <c r="A68" s="246" t="s">
        <v>778</v>
      </c>
      <c r="B68" s="16" t="s">
        <v>138</v>
      </c>
      <c r="C68" s="240" t="s">
        <v>531</v>
      </c>
      <c r="D68" s="32" t="s">
        <v>535</v>
      </c>
      <c r="E68" s="32" t="s">
        <v>748</v>
      </c>
      <c r="F68" s="29">
        <f>SUM(отчет!C179)</f>
        <v>3026.8</v>
      </c>
      <c r="G68" s="29">
        <f>SUM(F68)</f>
        <v>3026.8</v>
      </c>
      <c r="H68" s="29">
        <f>SUM(отчет!D179)</f>
        <v>3026.7</v>
      </c>
      <c r="I68" s="29">
        <f>SUM(H68*100)/F68</f>
        <v>99.99669618078498</v>
      </c>
      <c r="J68" s="29">
        <f>SUM(H68*100)/G68</f>
        <v>99.99669618078498</v>
      </c>
    </row>
    <row r="69" spans="1:10" s="44" customFormat="1" ht="26.25" customHeight="1">
      <c r="A69" s="246" t="s">
        <v>779</v>
      </c>
      <c r="B69" s="37" t="s">
        <v>196</v>
      </c>
      <c r="C69" s="240" t="s">
        <v>531</v>
      </c>
      <c r="D69" s="32" t="s">
        <v>540</v>
      </c>
      <c r="E69" s="32"/>
      <c r="F69" s="29">
        <f>SUM(F70)</f>
        <v>9728.6</v>
      </c>
      <c r="G69" s="29">
        <f>SUM(G70)</f>
        <v>9728.6</v>
      </c>
      <c r="H69" s="29">
        <f>SUM(H70)</f>
        <v>9476.8</v>
      </c>
      <c r="I69" s="29">
        <f t="shared" si="0"/>
        <v>97.41175503155642</v>
      </c>
      <c r="J69" s="29">
        <f t="shared" si="1"/>
        <v>97.41175503155642</v>
      </c>
    </row>
    <row r="70" spans="1:10" s="44" customFormat="1" ht="27" customHeight="1">
      <c r="A70" s="246" t="s">
        <v>780</v>
      </c>
      <c r="B70" s="16" t="s">
        <v>251</v>
      </c>
      <c r="C70" s="240" t="s">
        <v>531</v>
      </c>
      <c r="D70" s="32" t="s">
        <v>540</v>
      </c>
      <c r="E70" s="32" t="s">
        <v>491</v>
      </c>
      <c r="F70" s="29">
        <f>SUM(отчет!C183)</f>
        <v>9728.6</v>
      </c>
      <c r="G70" s="29">
        <f>SUM(F70)</f>
        <v>9728.6</v>
      </c>
      <c r="H70" s="29">
        <f>SUM(отчет!D183)</f>
        <v>9476.8</v>
      </c>
      <c r="I70" s="29">
        <f t="shared" si="0"/>
        <v>97.41175503155642</v>
      </c>
      <c r="J70" s="29">
        <f t="shared" si="1"/>
        <v>97.41175503155642</v>
      </c>
    </row>
    <row r="71" spans="1:11" s="44" customFormat="1" ht="54.75" customHeight="1">
      <c r="A71" s="71" t="s">
        <v>781</v>
      </c>
      <c r="B71" s="37" t="s">
        <v>782</v>
      </c>
      <c r="C71" s="8" t="s">
        <v>783</v>
      </c>
      <c r="D71" s="8" t="s">
        <v>784</v>
      </c>
      <c r="E71" s="237"/>
      <c r="F71" s="18">
        <f>F72</f>
        <v>494.1</v>
      </c>
      <c r="G71" s="18">
        <f>G72</f>
        <v>494.1</v>
      </c>
      <c r="H71" s="18">
        <f>H72</f>
        <v>494.1</v>
      </c>
      <c r="I71" s="29">
        <f>SUM(H71*100)/F71</f>
        <v>100</v>
      </c>
      <c r="J71" s="29">
        <f>SUM(H71*100)/G71</f>
        <v>100</v>
      </c>
      <c r="K71" s="248"/>
    </row>
    <row r="72" spans="1:11" s="44" customFormat="1" ht="25.5" customHeight="1">
      <c r="A72" s="71" t="s">
        <v>785</v>
      </c>
      <c r="B72" s="16" t="s">
        <v>251</v>
      </c>
      <c r="C72" s="8" t="s">
        <v>783</v>
      </c>
      <c r="D72" s="8" t="s">
        <v>784</v>
      </c>
      <c r="E72" s="237" t="s">
        <v>491</v>
      </c>
      <c r="F72" s="18">
        <f>SUM(отчет!C196)</f>
        <v>494.1</v>
      </c>
      <c r="G72" s="18">
        <f>SUM(F72)</f>
        <v>494.1</v>
      </c>
      <c r="H72" s="18">
        <f>SUM(отчет!D196)</f>
        <v>494.1</v>
      </c>
      <c r="I72" s="29">
        <f>SUM(H72*100)/F72</f>
        <v>100</v>
      </c>
      <c r="J72" s="29">
        <f>SUM(H72*100)/G72</f>
        <v>100</v>
      </c>
      <c r="K72" s="248"/>
    </row>
    <row r="73" spans="1:11" s="44" customFormat="1" ht="96.75" customHeight="1">
      <c r="A73" s="71" t="s">
        <v>786</v>
      </c>
      <c r="B73" s="37" t="s">
        <v>197</v>
      </c>
      <c r="C73" s="8" t="s">
        <v>541</v>
      </c>
      <c r="D73" s="8" t="s">
        <v>542</v>
      </c>
      <c r="E73" s="237"/>
      <c r="F73" s="18">
        <f>F74</f>
        <v>86</v>
      </c>
      <c r="G73" s="18">
        <f>G74</f>
        <v>86</v>
      </c>
      <c r="H73" s="18">
        <f>H74</f>
        <v>86</v>
      </c>
      <c r="I73" s="29">
        <f t="shared" si="0"/>
        <v>100</v>
      </c>
      <c r="J73" s="29">
        <f t="shared" si="1"/>
        <v>100</v>
      </c>
      <c r="K73" s="248"/>
    </row>
    <row r="74" spans="1:11" s="44" customFormat="1" ht="25.5" customHeight="1">
      <c r="A74" s="71" t="s">
        <v>787</v>
      </c>
      <c r="B74" s="16" t="s">
        <v>251</v>
      </c>
      <c r="C74" s="8" t="s">
        <v>541</v>
      </c>
      <c r="D74" s="8" t="s">
        <v>542</v>
      </c>
      <c r="E74" s="237" t="s">
        <v>491</v>
      </c>
      <c r="F74" s="18">
        <f>SUM(отчет!C202)</f>
        <v>86</v>
      </c>
      <c r="G74" s="18">
        <f>SUM(F74)</f>
        <v>86</v>
      </c>
      <c r="H74" s="18">
        <f>SUM(отчет!D202)</f>
        <v>86</v>
      </c>
      <c r="I74" s="29">
        <f t="shared" si="0"/>
        <v>100</v>
      </c>
      <c r="J74" s="29">
        <f t="shared" si="1"/>
        <v>100</v>
      </c>
      <c r="K74" s="248"/>
    </row>
    <row r="75" spans="1:10" ht="30" customHeight="1">
      <c r="A75" s="71" t="s">
        <v>788</v>
      </c>
      <c r="B75" s="30" t="s">
        <v>190</v>
      </c>
      <c r="C75" s="240" t="s">
        <v>789</v>
      </c>
      <c r="D75" s="240" t="s">
        <v>790</v>
      </c>
      <c r="E75" s="32"/>
      <c r="F75" s="18">
        <f>F76</f>
        <v>1956.8</v>
      </c>
      <c r="G75" s="18">
        <f>G76</f>
        <v>1956.8</v>
      </c>
      <c r="H75" s="18">
        <f>H76</f>
        <v>1956.8</v>
      </c>
      <c r="I75" s="29">
        <v>0</v>
      </c>
      <c r="J75" s="29">
        <v>0</v>
      </c>
    </row>
    <row r="76" spans="1:10" ht="24.75" customHeight="1">
      <c r="A76" s="71" t="s">
        <v>791</v>
      </c>
      <c r="B76" s="16" t="s">
        <v>251</v>
      </c>
      <c r="C76" s="240" t="s">
        <v>789</v>
      </c>
      <c r="D76" s="240" t="s">
        <v>790</v>
      </c>
      <c r="E76" s="32" t="s">
        <v>491</v>
      </c>
      <c r="F76" s="18">
        <f>SUM(отчет!C207)</f>
        <v>1956.8</v>
      </c>
      <c r="G76" s="18">
        <f>SUM(F76)</f>
        <v>1956.8</v>
      </c>
      <c r="H76" s="18">
        <f>SUM(отчет!D207)</f>
        <v>1956.8</v>
      </c>
      <c r="I76" s="29">
        <v>0</v>
      </c>
      <c r="J76" s="29">
        <v>0</v>
      </c>
    </row>
    <row r="77" spans="1:10" ht="40.5" customHeight="1">
      <c r="A77" s="71" t="s">
        <v>792</v>
      </c>
      <c r="B77" s="17" t="s">
        <v>191</v>
      </c>
      <c r="C77" s="8" t="s">
        <v>789</v>
      </c>
      <c r="D77" s="8" t="s">
        <v>522</v>
      </c>
      <c r="E77" s="237"/>
      <c r="F77" s="18">
        <f>SUM(F78)</f>
        <v>1741.5</v>
      </c>
      <c r="G77" s="18">
        <f>SUM(G78)</f>
        <v>1741.5</v>
      </c>
      <c r="H77" s="18">
        <f>SUM(H78)</f>
        <v>1737.5</v>
      </c>
      <c r="I77" s="29">
        <f aca="true" t="shared" si="6" ref="I77:I82">SUM(H77*100)/F77</f>
        <v>99.77031294860753</v>
      </c>
      <c r="J77" s="29">
        <f aca="true" t="shared" si="7" ref="J77:J82">SUM(H77*100)/G77</f>
        <v>99.77031294860753</v>
      </c>
    </row>
    <row r="78" spans="1:10" ht="27" customHeight="1">
      <c r="A78" s="71" t="s">
        <v>793</v>
      </c>
      <c r="B78" s="16" t="s">
        <v>251</v>
      </c>
      <c r="C78" s="8" t="s">
        <v>789</v>
      </c>
      <c r="D78" s="8" t="s">
        <v>522</v>
      </c>
      <c r="E78" s="237" t="s">
        <v>491</v>
      </c>
      <c r="F78" s="18">
        <f>SUM(отчет!C211)</f>
        <v>1741.5</v>
      </c>
      <c r="G78" s="18">
        <f>SUM(F78)</f>
        <v>1741.5</v>
      </c>
      <c r="H78" s="18">
        <f>SUM(отчет!D211)</f>
        <v>1737.5</v>
      </c>
      <c r="I78" s="29">
        <f t="shared" si="6"/>
        <v>99.77031294860753</v>
      </c>
      <c r="J78" s="29">
        <f t="shared" si="7"/>
        <v>99.77031294860753</v>
      </c>
    </row>
    <row r="79" spans="1:10" ht="43.5" customHeight="1">
      <c r="A79" s="71" t="s">
        <v>794</v>
      </c>
      <c r="B79" s="17" t="s">
        <v>192</v>
      </c>
      <c r="C79" s="8" t="s">
        <v>789</v>
      </c>
      <c r="D79" s="8" t="s">
        <v>795</v>
      </c>
      <c r="E79" s="237"/>
      <c r="F79" s="18">
        <f>SUM(F80)</f>
        <v>309.8</v>
      </c>
      <c r="G79" s="18">
        <f>SUM(G80)</f>
        <v>309.8</v>
      </c>
      <c r="H79" s="18">
        <f>SUM(H80)</f>
        <v>187.8</v>
      </c>
      <c r="I79" s="29">
        <f t="shared" si="6"/>
        <v>60.61975468043899</v>
      </c>
      <c r="J79" s="29">
        <f t="shared" si="7"/>
        <v>60.61975468043899</v>
      </c>
    </row>
    <row r="80" spans="1:10" ht="27" customHeight="1">
      <c r="A80" s="71" t="s">
        <v>796</v>
      </c>
      <c r="B80" s="16" t="s">
        <v>251</v>
      </c>
      <c r="C80" s="8" t="s">
        <v>789</v>
      </c>
      <c r="D80" s="8" t="s">
        <v>795</v>
      </c>
      <c r="E80" s="237" t="s">
        <v>491</v>
      </c>
      <c r="F80" s="18">
        <f>SUM(отчет!C215)</f>
        <v>309.8</v>
      </c>
      <c r="G80" s="18">
        <f>SUM(F80)</f>
        <v>309.8</v>
      </c>
      <c r="H80" s="18">
        <f>SUM(отчет!D215)</f>
        <v>187.8</v>
      </c>
      <c r="I80" s="29">
        <f t="shared" si="6"/>
        <v>60.61975468043899</v>
      </c>
      <c r="J80" s="29">
        <f t="shared" si="7"/>
        <v>60.61975468043899</v>
      </c>
    </row>
    <row r="81" spans="1:10" ht="51.75" customHeight="1">
      <c r="A81" s="71" t="s">
        <v>797</v>
      </c>
      <c r="B81" s="17" t="s">
        <v>193</v>
      </c>
      <c r="C81" s="8" t="s">
        <v>789</v>
      </c>
      <c r="D81" s="8" t="s">
        <v>798</v>
      </c>
      <c r="E81" s="237"/>
      <c r="F81" s="18">
        <f>SUM(F82)</f>
        <v>399.8</v>
      </c>
      <c r="G81" s="18">
        <f>SUM(G82)</f>
        <v>399.8</v>
      </c>
      <c r="H81" s="18">
        <f>SUM(H82)</f>
        <v>381.8</v>
      </c>
      <c r="I81" s="29">
        <f t="shared" si="6"/>
        <v>95.49774887443722</v>
      </c>
      <c r="J81" s="29">
        <f t="shared" si="7"/>
        <v>95.49774887443722</v>
      </c>
    </row>
    <row r="82" spans="1:10" ht="24.75" customHeight="1">
      <c r="A82" s="71" t="s">
        <v>799</v>
      </c>
      <c r="B82" s="16" t="s">
        <v>251</v>
      </c>
      <c r="C82" s="8" t="s">
        <v>789</v>
      </c>
      <c r="D82" s="8" t="s">
        <v>798</v>
      </c>
      <c r="E82" s="237" t="s">
        <v>491</v>
      </c>
      <c r="F82" s="18">
        <f>SUM(отчет!C219)</f>
        <v>399.8</v>
      </c>
      <c r="G82" s="18">
        <f>SUM(F82)</f>
        <v>399.8</v>
      </c>
      <c r="H82" s="18">
        <f>SUM(отчет!D219)</f>
        <v>381.8</v>
      </c>
      <c r="I82" s="29">
        <f t="shared" si="6"/>
        <v>95.49774887443722</v>
      </c>
      <c r="J82" s="29">
        <f t="shared" si="7"/>
        <v>95.49774887443722</v>
      </c>
    </row>
    <row r="83" spans="1:10" ht="51.75" customHeight="1">
      <c r="A83" s="71" t="s">
        <v>800</v>
      </c>
      <c r="B83" s="17" t="s">
        <v>801</v>
      </c>
      <c r="C83" s="8" t="s">
        <v>789</v>
      </c>
      <c r="D83" s="8" t="s">
        <v>802</v>
      </c>
      <c r="E83" s="237"/>
      <c r="F83" s="18">
        <f>SUM(F84)</f>
        <v>289.9</v>
      </c>
      <c r="G83" s="18">
        <f>SUM(G84)</f>
        <v>289.9</v>
      </c>
      <c r="H83" s="18">
        <f>SUM(H84)</f>
        <v>280.9</v>
      </c>
      <c r="I83" s="29">
        <f>SUM(H83*100)/F83</f>
        <v>96.89548120041393</v>
      </c>
      <c r="J83" s="29">
        <f>SUM(H83*100)/G83</f>
        <v>96.89548120041393</v>
      </c>
    </row>
    <row r="84" spans="1:10" ht="24.75" customHeight="1">
      <c r="A84" s="71" t="s">
        <v>803</v>
      </c>
      <c r="B84" s="16" t="s">
        <v>251</v>
      </c>
      <c r="C84" s="8" t="s">
        <v>789</v>
      </c>
      <c r="D84" s="8" t="s">
        <v>802</v>
      </c>
      <c r="E84" s="237" t="s">
        <v>491</v>
      </c>
      <c r="F84" s="18">
        <f>SUM(отчет!C223)</f>
        <v>289.9</v>
      </c>
      <c r="G84" s="18">
        <f>SUM(F84)</f>
        <v>289.9</v>
      </c>
      <c r="H84" s="18">
        <f>SUM(отчет!D223)</f>
        <v>280.9</v>
      </c>
      <c r="I84" s="29">
        <f>SUM(H84*100)/F84</f>
        <v>96.89548120041393</v>
      </c>
      <c r="J84" s="29">
        <f>SUM(H84*100)/G84</f>
        <v>96.89548120041393</v>
      </c>
    </row>
    <row r="85" spans="1:10" s="44" customFormat="1" ht="40.5" customHeight="1">
      <c r="A85" s="11">
        <v>17</v>
      </c>
      <c r="B85" s="37" t="s">
        <v>198</v>
      </c>
      <c r="C85" s="8" t="s">
        <v>545</v>
      </c>
      <c r="D85" s="8" t="s">
        <v>546</v>
      </c>
      <c r="E85" s="237"/>
      <c r="F85" s="18">
        <f>F86</f>
        <v>2928.3</v>
      </c>
      <c r="G85" s="18">
        <f>G86</f>
        <v>2928.3</v>
      </c>
      <c r="H85" s="18">
        <f>H86</f>
        <v>2927.2</v>
      </c>
      <c r="I85" s="29">
        <f t="shared" si="0"/>
        <v>99.9624355428064</v>
      </c>
      <c r="J85" s="29">
        <f t="shared" si="1"/>
        <v>99.9624355428064</v>
      </c>
    </row>
    <row r="86" spans="1:10" s="44" customFormat="1" ht="24.75" customHeight="1">
      <c r="A86" s="249">
        <v>17.1</v>
      </c>
      <c r="B86" s="16" t="s">
        <v>251</v>
      </c>
      <c r="C86" s="8" t="s">
        <v>545</v>
      </c>
      <c r="D86" s="8" t="s">
        <v>546</v>
      </c>
      <c r="E86" s="237" t="s">
        <v>491</v>
      </c>
      <c r="F86" s="18">
        <f>SUM(отчет!C229)</f>
        <v>2928.3</v>
      </c>
      <c r="G86" s="18">
        <f>SUM(F86)</f>
        <v>2928.3</v>
      </c>
      <c r="H86" s="18">
        <f>SUM(отчет!D229)</f>
        <v>2927.2</v>
      </c>
      <c r="I86" s="29">
        <f aca="true" t="shared" si="8" ref="I86:I106">SUM(H86*100)/F86</f>
        <v>99.9624355428064</v>
      </c>
      <c r="J86" s="29">
        <f aca="true" t="shared" si="9" ref="J86:J106">SUM(H86*100)/G86</f>
        <v>99.9624355428064</v>
      </c>
    </row>
    <row r="87" spans="1:10" s="44" customFormat="1" ht="24.75" customHeight="1">
      <c r="A87" s="11">
        <v>18</v>
      </c>
      <c r="B87" s="37" t="s">
        <v>174</v>
      </c>
      <c r="C87" s="8" t="s">
        <v>545</v>
      </c>
      <c r="D87" s="8" t="s">
        <v>549</v>
      </c>
      <c r="E87" s="237"/>
      <c r="F87" s="18">
        <f>F88</f>
        <v>3185.9</v>
      </c>
      <c r="G87" s="18">
        <f>G88</f>
        <v>3185.9</v>
      </c>
      <c r="H87" s="18">
        <f>H88</f>
        <v>3151.1</v>
      </c>
      <c r="I87" s="29">
        <f t="shared" si="8"/>
        <v>98.90768699582536</v>
      </c>
      <c r="J87" s="29">
        <f t="shared" si="9"/>
        <v>98.90768699582536</v>
      </c>
    </row>
    <row r="88" spans="1:10" s="44" customFormat="1" ht="24.75" customHeight="1">
      <c r="A88" s="249">
        <v>18.1</v>
      </c>
      <c r="B88" s="16" t="s">
        <v>251</v>
      </c>
      <c r="C88" s="8" t="s">
        <v>545</v>
      </c>
      <c r="D88" s="8" t="s">
        <v>549</v>
      </c>
      <c r="E88" s="237" t="s">
        <v>491</v>
      </c>
      <c r="F88" s="18">
        <f>SUM(отчет!C233)</f>
        <v>3185.9</v>
      </c>
      <c r="G88" s="18">
        <f>SUM(F88)</f>
        <v>3185.9</v>
      </c>
      <c r="H88" s="18">
        <f>SUM(отчет!D233)</f>
        <v>3151.1</v>
      </c>
      <c r="I88" s="29">
        <f t="shared" si="8"/>
        <v>98.90768699582536</v>
      </c>
      <c r="J88" s="29">
        <f t="shared" si="9"/>
        <v>98.90768699582536</v>
      </c>
    </row>
    <row r="89" spans="1:10" s="44" customFormat="1" ht="24.75" customHeight="1">
      <c r="A89" s="11">
        <v>19</v>
      </c>
      <c r="B89" s="37" t="s">
        <v>174</v>
      </c>
      <c r="C89" s="8" t="s">
        <v>545</v>
      </c>
      <c r="D89" s="8" t="s">
        <v>804</v>
      </c>
      <c r="E89" s="237"/>
      <c r="F89" s="18">
        <f>F90</f>
        <v>901.1</v>
      </c>
      <c r="G89" s="18">
        <f>G90</f>
        <v>901.1</v>
      </c>
      <c r="H89" s="18">
        <f>H90</f>
        <v>901.1</v>
      </c>
      <c r="I89" s="29">
        <f>SUM(H89*100)/F89</f>
        <v>100</v>
      </c>
      <c r="J89" s="29">
        <f>SUM(H89*100)/G89</f>
        <v>100</v>
      </c>
    </row>
    <row r="90" spans="1:10" s="44" customFormat="1" ht="24.75" customHeight="1">
      <c r="A90" s="249">
        <v>19.1</v>
      </c>
      <c r="B90" s="16" t="s">
        <v>251</v>
      </c>
      <c r="C90" s="8" t="s">
        <v>545</v>
      </c>
      <c r="D90" s="8" t="s">
        <v>804</v>
      </c>
      <c r="E90" s="237" t="s">
        <v>491</v>
      </c>
      <c r="F90" s="18">
        <f>SUM(отчет!C237)</f>
        <v>901.1</v>
      </c>
      <c r="G90" s="18">
        <f>SUM(F90)</f>
        <v>901.1</v>
      </c>
      <c r="H90" s="18">
        <f>SUM(отчет!D237)</f>
        <v>901.1</v>
      </c>
      <c r="I90" s="29">
        <f>SUM(H90*100)/F90</f>
        <v>100</v>
      </c>
      <c r="J90" s="29">
        <f>SUM(H90*100)/G90</f>
        <v>100</v>
      </c>
    </row>
    <row r="91" spans="1:10" s="44" customFormat="1" ht="108.75" customHeight="1">
      <c r="A91" s="11">
        <v>20</v>
      </c>
      <c r="B91" s="250" t="s">
        <v>199</v>
      </c>
      <c r="C91" s="240" t="s">
        <v>805</v>
      </c>
      <c r="D91" s="32" t="s">
        <v>806</v>
      </c>
      <c r="E91" s="251"/>
      <c r="F91" s="29">
        <f>SUM(F92)</f>
        <v>842.1</v>
      </c>
      <c r="G91" s="29">
        <f>SUM(G92)</f>
        <v>842.1</v>
      </c>
      <c r="H91" s="29">
        <f>SUM(H92)</f>
        <v>842</v>
      </c>
      <c r="I91" s="29">
        <f t="shared" si="8"/>
        <v>99.98812492578078</v>
      </c>
      <c r="J91" s="29">
        <f t="shared" si="9"/>
        <v>99.98812492578078</v>
      </c>
    </row>
    <row r="92" spans="1:10" s="44" customFormat="1" ht="18" customHeight="1">
      <c r="A92" s="249">
        <v>20.1</v>
      </c>
      <c r="B92" s="20" t="s">
        <v>327</v>
      </c>
      <c r="C92" s="240" t="s">
        <v>805</v>
      </c>
      <c r="D92" s="32" t="s">
        <v>806</v>
      </c>
      <c r="E92" s="32" t="s">
        <v>807</v>
      </c>
      <c r="F92" s="29">
        <f>SUM(отчет!C243)</f>
        <v>842.1</v>
      </c>
      <c r="G92" s="29">
        <f>SUM(F92)</f>
        <v>842.1</v>
      </c>
      <c r="H92" s="29">
        <f>SUM(отчет!D243)</f>
        <v>842</v>
      </c>
      <c r="I92" s="29">
        <f t="shared" si="8"/>
        <v>99.98812492578078</v>
      </c>
      <c r="J92" s="29">
        <f t="shared" si="9"/>
        <v>99.98812492578078</v>
      </c>
    </row>
    <row r="93" spans="1:10" s="44" customFormat="1" ht="45" customHeight="1">
      <c r="A93" s="11">
        <v>21</v>
      </c>
      <c r="B93" s="37" t="s">
        <v>808</v>
      </c>
      <c r="C93" s="8" t="s">
        <v>553</v>
      </c>
      <c r="D93" s="8" t="s">
        <v>809</v>
      </c>
      <c r="E93" s="237"/>
      <c r="F93" s="18">
        <f>F94</f>
        <v>6748.2</v>
      </c>
      <c r="G93" s="18">
        <f>G94</f>
        <v>6748.2</v>
      </c>
      <c r="H93" s="18">
        <f>H94</f>
        <v>6735.8</v>
      </c>
      <c r="I93" s="29">
        <f t="shared" si="8"/>
        <v>99.81624729557512</v>
      </c>
      <c r="J93" s="29">
        <f t="shared" si="9"/>
        <v>99.81624729557512</v>
      </c>
    </row>
    <row r="94" spans="1:10" s="247" customFormat="1" ht="25.5" customHeight="1">
      <c r="A94" s="11">
        <v>21.1</v>
      </c>
      <c r="B94" s="20" t="s">
        <v>333</v>
      </c>
      <c r="C94" s="8" t="s">
        <v>553</v>
      </c>
      <c r="D94" s="8" t="s">
        <v>809</v>
      </c>
      <c r="E94" s="237" t="s">
        <v>810</v>
      </c>
      <c r="F94" s="18">
        <f>SUM(отчет!C248)</f>
        <v>6748.2</v>
      </c>
      <c r="G94" s="18">
        <f>SUM(F94)</f>
        <v>6748.2</v>
      </c>
      <c r="H94" s="18">
        <f>SUM(отчет!D248)</f>
        <v>6735.8</v>
      </c>
      <c r="I94" s="29">
        <f t="shared" si="8"/>
        <v>99.81624729557512</v>
      </c>
      <c r="J94" s="29">
        <f t="shared" si="9"/>
        <v>99.81624729557512</v>
      </c>
    </row>
    <row r="95" spans="1:10" s="247" customFormat="1" ht="42.75" customHeight="1">
      <c r="A95" s="11">
        <v>22</v>
      </c>
      <c r="B95" s="37" t="s">
        <v>811</v>
      </c>
      <c r="C95" s="8" t="s">
        <v>553</v>
      </c>
      <c r="D95" s="8" t="s">
        <v>554</v>
      </c>
      <c r="E95" s="237"/>
      <c r="F95" s="18">
        <f>F96</f>
        <v>4273.1</v>
      </c>
      <c r="G95" s="18">
        <f>G96</f>
        <v>4273.1</v>
      </c>
      <c r="H95" s="18">
        <f>H96</f>
        <v>4273</v>
      </c>
      <c r="I95" s="29">
        <f t="shared" si="8"/>
        <v>99.99765977861504</v>
      </c>
      <c r="J95" s="29">
        <f t="shared" si="9"/>
        <v>99.99765977861504</v>
      </c>
    </row>
    <row r="96" spans="1:10" s="247" customFormat="1" ht="23.25" customHeight="1">
      <c r="A96" s="11">
        <v>22.1</v>
      </c>
      <c r="B96" s="20" t="s">
        <v>338</v>
      </c>
      <c r="C96" s="8" t="s">
        <v>553</v>
      </c>
      <c r="D96" s="8" t="s">
        <v>554</v>
      </c>
      <c r="E96" s="237" t="s">
        <v>812</v>
      </c>
      <c r="F96" s="18">
        <f>SUM(отчет!C252)</f>
        <v>4273.1</v>
      </c>
      <c r="G96" s="18">
        <f>SUM(F96)</f>
        <v>4273.1</v>
      </c>
      <c r="H96" s="18">
        <f>SUM(отчет!D252)</f>
        <v>4273</v>
      </c>
      <c r="I96" s="29">
        <f t="shared" si="8"/>
        <v>99.99765977861504</v>
      </c>
      <c r="J96" s="29">
        <f t="shared" si="9"/>
        <v>99.99765977861504</v>
      </c>
    </row>
    <row r="97" spans="1:10" s="247" customFormat="1" ht="82.5" customHeight="1">
      <c r="A97" s="11">
        <v>23</v>
      </c>
      <c r="B97" s="37" t="s">
        <v>813</v>
      </c>
      <c r="C97" s="8" t="s">
        <v>557</v>
      </c>
      <c r="D97" s="240" t="s">
        <v>559</v>
      </c>
      <c r="E97" s="237"/>
      <c r="F97" s="18">
        <f>F98</f>
        <v>1540</v>
      </c>
      <c r="G97" s="18">
        <f>G98</f>
        <v>1540</v>
      </c>
      <c r="H97" s="18">
        <f>H98</f>
        <v>1540</v>
      </c>
      <c r="I97" s="29">
        <f t="shared" si="8"/>
        <v>100</v>
      </c>
      <c r="J97" s="29">
        <f t="shared" si="9"/>
        <v>100</v>
      </c>
    </row>
    <row r="98" spans="1:10" s="247" customFormat="1" ht="24.75" customHeight="1">
      <c r="A98" s="11">
        <v>23.1</v>
      </c>
      <c r="B98" s="16" t="s">
        <v>251</v>
      </c>
      <c r="C98" s="8" t="s">
        <v>557</v>
      </c>
      <c r="D98" s="240" t="s">
        <v>559</v>
      </c>
      <c r="E98" s="237" t="s">
        <v>491</v>
      </c>
      <c r="F98" s="18">
        <f>SUM(отчет!C258)</f>
        <v>1540</v>
      </c>
      <c r="G98" s="18">
        <f>SUM(F98)</f>
        <v>1540</v>
      </c>
      <c r="H98" s="18">
        <f>SUM(отчет!D258)</f>
        <v>1540</v>
      </c>
      <c r="I98" s="29">
        <f t="shared" si="8"/>
        <v>100</v>
      </c>
      <c r="J98" s="29">
        <f t="shared" si="9"/>
        <v>100</v>
      </c>
    </row>
    <row r="99" spans="1:10" s="247" customFormat="1" ht="92.25" customHeight="1">
      <c r="A99" s="20">
        <v>24</v>
      </c>
      <c r="B99" s="91" t="s">
        <v>201</v>
      </c>
      <c r="C99" s="240" t="s">
        <v>563</v>
      </c>
      <c r="D99" s="240" t="s">
        <v>564</v>
      </c>
      <c r="E99" s="32"/>
      <c r="F99" s="29">
        <f>F100</f>
        <v>3364.6</v>
      </c>
      <c r="G99" s="29">
        <f>G100</f>
        <v>3364.6</v>
      </c>
      <c r="H99" s="29">
        <f>H100</f>
        <v>3364.5</v>
      </c>
      <c r="I99" s="29">
        <f t="shared" si="8"/>
        <v>99.99702787849968</v>
      </c>
      <c r="J99" s="29">
        <f t="shared" si="9"/>
        <v>99.99702787849968</v>
      </c>
    </row>
    <row r="100" spans="1:10" s="247" customFormat="1" ht="25.5" customHeight="1">
      <c r="A100" s="20">
        <v>24.1</v>
      </c>
      <c r="B100" s="16" t="s">
        <v>251</v>
      </c>
      <c r="C100" s="240" t="s">
        <v>563</v>
      </c>
      <c r="D100" s="240" t="s">
        <v>814</v>
      </c>
      <c r="E100" s="32" t="s">
        <v>491</v>
      </c>
      <c r="F100" s="29">
        <f>SUM(отчет!C264)</f>
        <v>3364.6</v>
      </c>
      <c r="G100" s="29">
        <f>SUM(F100)</f>
        <v>3364.6</v>
      </c>
      <c r="H100" s="29">
        <f>SUM(отчет!D264)</f>
        <v>3364.5</v>
      </c>
      <c r="I100" s="29">
        <f t="shared" si="8"/>
        <v>99.99702787849968</v>
      </c>
      <c r="J100" s="29">
        <f t="shared" si="9"/>
        <v>99.99702787849968</v>
      </c>
    </row>
    <row r="101" spans="1:10" ht="16.5" customHeight="1">
      <c r="A101" s="232" t="s">
        <v>848</v>
      </c>
      <c r="B101" s="233" t="s">
        <v>161</v>
      </c>
      <c r="C101" s="234"/>
      <c r="D101" s="235"/>
      <c r="E101" s="235"/>
      <c r="F101" s="236">
        <f>SUM(F102)</f>
        <v>5736.4</v>
      </c>
      <c r="G101" s="236">
        <f>SUM(G102)</f>
        <v>5736.4</v>
      </c>
      <c r="H101" s="236">
        <f>SUM(H102)</f>
        <v>5736.4</v>
      </c>
      <c r="I101" s="236">
        <f>SUM(H101*100)/F101</f>
        <v>100</v>
      </c>
      <c r="J101" s="236">
        <f>SUM(H101*100)/G101</f>
        <v>100</v>
      </c>
    </row>
    <row r="102" spans="1:10" ht="41.25" customHeight="1">
      <c r="A102" s="20" t="s">
        <v>572</v>
      </c>
      <c r="B102" s="17" t="s">
        <v>428</v>
      </c>
      <c r="C102" s="8" t="s">
        <v>753</v>
      </c>
      <c r="D102" s="237" t="s">
        <v>849</v>
      </c>
      <c r="E102" s="237"/>
      <c r="F102" s="18">
        <f>F103+F104+F105</f>
        <v>5736.4</v>
      </c>
      <c r="G102" s="18">
        <f>G103+G104+G105</f>
        <v>5736.4</v>
      </c>
      <c r="H102" s="18">
        <f>H103+H104+H105</f>
        <v>5736.4</v>
      </c>
      <c r="I102" s="238">
        <f>SUM(H102*100)/F102</f>
        <v>100</v>
      </c>
      <c r="J102" s="238">
        <f>SUM(H102*100)/G102</f>
        <v>100</v>
      </c>
    </row>
    <row r="103" spans="1:10" ht="16.5" customHeight="1" hidden="1">
      <c r="A103" s="20" t="s">
        <v>735</v>
      </c>
      <c r="B103" s="16" t="s">
        <v>171</v>
      </c>
      <c r="C103" s="8" t="s">
        <v>753</v>
      </c>
      <c r="D103" s="237" t="s">
        <v>849</v>
      </c>
      <c r="E103" s="237" t="s">
        <v>754</v>
      </c>
      <c r="F103" s="18">
        <v>0</v>
      </c>
      <c r="G103" s="18">
        <v>0</v>
      </c>
      <c r="H103" s="18">
        <v>0</v>
      </c>
      <c r="I103" s="238" t="e">
        <f>SUM(H103*100)/F103</f>
        <v>#DIV/0!</v>
      </c>
      <c r="J103" s="238" t="e">
        <f>SUM(H103*100)/G103</f>
        <v>#DIV/0!</v>
      </c>
    </row>
    <row r="104" spans="1:10" ht="29.25" customHeight="1">
      <c r="A104" s="239" t="s">
        <v>735</v>
      </c>
      <c r="B104" s="16" t="s">
        <v>251</v>
      </c>
      <c r="C104" s="8" t="s">
        <v>753</v>
      </c>
      <c r="D104" s="237" t="s">
        <v>849</v>
      </c>
      <c r="E104" s="237" t="s">
        <v>491</v>
      </c>
      <c r="F104" s="18">
        <f>SUM(отчет!C270)</f>
        <v>1139.1</v>
      </c>
      <c r="G104" s="18">
        <f>SUM(F104)</f>
        <v>1139.1</v>
      </c>
      <c r="H104" s="18">
        <f>SUM(отчет!D270)</f>
        <v>1139.1</v>
      </c>
      <c r="I104" s="238">
        <f>SUM(H104*100)/F104</f>
        <v>100</v>
      </c>
      <c r="J104" s="238">
        <f>SUM(H104*100)/G104</f>
        <v>100</v>
      </c>
    </row>
    <row r="105" spans="1:10" ht="29.25" customHeight="1">
      <c r="A105" s="239" t="s">
        <v>737</v>
      </c>
      <c r="B105" s="16" t="s">
        <v>251</v>
      </c>
      <c r="C105" s="8" t="s">
        <v>753</v>
      </c>
      <c r="D105" s="237" t="s">
        <v>849</v>
      </c>
      <c r="E105" s="237" t="s">
        <v>874</v>
      </c>
      <c r="F105" s="18">
        <f>SUM(отчет!C274)</f>
        <v>4597.3</v>
      </c>
      <c r="G105" s="18">
        <f>SUM(F105)</f>
        <v>4597.3</v>
      </c>
      <c r="H105" s="18">
        <f>SUM(отчет!D274)</f>
        <v>4597.3</v>
      </c>
      <c r="I105" s="238">
        <f>SUM(H105*100)/F105</f>
        <v>100</v>
      </c>
      <c r="J105" s="238">
        <f>SUM(H105*100)/G105</f>
        <v>100</v>
      </c>
    </row>
    <row r="106" spans="1:11" ht="15.75">
      <c r="A106" s="252"/>
      <c r="B106" s="253" t="s">
        <v>815</v>
      </c>
      <c r="C106" s="254"/>
      <c r="D106" s="255"/>
      <c r="E106" s="256"/>
      <c r="F106" s="25">
        <f>SUM(F18+F101+F34)</f>
        <v>128778.30000000005</v>
      </c>
      <c r="G106" s="25">
        <f>SUM(G18+G101+G34)</f>
        <v>128778.30000000005</v>
      </c>
      <c r="H106" s="25">
        <f>SUM(H18+H101+H34)</f>
        <v>121157.00000000003</v>
      </c>
      <c r="I106" s="236">
        <f t="shared" si="8"/>
        <v>94.08184453436643</v>
      </c>
      <c r="J106" s="236">
        <f t="shared" si="9"/>
        <v>94.08184453436643</v>
      </c>
      <c r="K106" s="58"/>
    </row>
    <row r="107" spans="1:9" ht="19.5" customHeight="1">
      <c r="A107" s="257"/>
      <c r="B107" s="258"/>
      <c r="C107" s="259"/>
      <c r="D107" s="257"/>
      <c r="E107" s="260"/>
      <c r="F107" s="260"/>
      <c r="G107" s="260"/>
      <c r="H107" s="248"/>
      <c r="I107" s="58"/>
    </row>
    <row r="108" spans="1:8" ht="13.5" customHeight="1">
      <c r="A108" s="343"/>
      <c r="B108" s="343"/>
      <c r="C108" s="343"/>
      <c r="D108" s="343"/>
      <c r="E108" s="343"/>
      <c r="F108" s="343"/>
      <c r="G108" s="343"/>
      <c r="H108" s="343"/>
    </row>
    <row r="109" spans="1:3" ht="12" customHeight="1">
      <c r="A109" s="60"/>
      <c r="B109" s="60"/>
      <c r="C109" s="60"/>
    </row>
    <row r="110" spans="1:8" ht="12.75" customHeight="1">
      <c r="A110" s="343"/>
      <c r="B110" s="343"/>
      <c r="C110" s="343"/>
      <c r="D110" s="343"/>
      <c r="E110" s="343"/>
      <c r="F110" s="343"/>
      <c r="G110" s="343"/>
      <c r="H110" s="343"/>
    </row>
  </sheetData>
  <sheetProtection/>
  <mergeCells count="25">
    <mergeCell ref="A108:H108"/>
    <mergeCell ref="A110:H110"/>
    <mergeCell ref="A14:H14"/>
    <mergeCell ref="A15:J15"/>
    <mergeCell ref="A16:A17"/>
    <mergeCell ref="B16:B17"/>
    <mergeCell ref="C16:C17"/>
    <mergeCell ref="D16:D17"/>
    <mergeCell ref="E16:E17"/>
    <mergeCell ref="F16:F17"/>
    <mergeCell ref="G16:G17"/>
    <mergeCell ref="H16:H17"/>
    <mergeCell ref="A8:J8"/>
    <mergeCell ref="A9:J9"/>
    <mergeCell ref="A10:J10"/>
    <mergeCell ref="A11:J11"/>
    <mergeCell ref="A12:J12"/>
    <mergeCell ref="A13:J13"/>
    <mergeCell ref="I16:J16"/>
    <mergeCell ref="A1:J1"/>
    <mergeCell ref="A2:J2"/>
    <mergeCell ref="A3:J3"/>
    <mergeCell ref="A4:J4"/>
    <mergeCell ref="A5:J5"/>
    <mergeCell ref="A6:J6"/>
  </mergeCells>
  <printOptions/>
  <pageMargins left="0.31496062992125984" right="0.31496062992125984" top="0.15748031496062992" bottom="0.15748031496062992" header="0" footer="0"/>
  <pageSetup fitToHeight="0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6">
      <selection activeCell="D19" sqref="D19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37" t="s">
        <v>816</v>
      </c>
      <c r="B1" s="337"/>
      <c r="C1" s="337"/>
      <c r="D1" s="337"/>
    </row>
    <row r="2" spans="1:4" ht="12.75" hidden="1">
      <c r="A2" s="337" t="s">
        <v>717</v>
      </c>
      <c r="B2" s="337"/>
      <c r="C2" s="337"/>
      <c r="D2" s="337"/>
    </row>
    <row r="3" spans="1:4" ht="12.75" hidden="1">
      <c r="A3" s="337" t="s">
        <v>50</v>
      </c>
      <c r="B3" s="337"/>
      <c r="C3" s="337"/>
      <c r="D3" s="337"/>
    </row>
    <row r="4" spans="1:4" ht="12.75" hidden="1">
      <c r="A4" s="337" t="s">
        <v>718</v>
      </c>
      <c r="B4" s="337"/>
      <c r="C4" s="337"/>
      <c r="D4" s="337"/>
    </row>
    <row r="5" spans="1:4" ht="12.75" hidden="1">
      <c r="A5" s="337" t="s">
        <v>719</v>
      </c>
      <c r="B5" s="337"/>
      <c r="C5" s="337"/>
      <c r="D5" s="337"/>
    </row>
    <row r="6" spans="1:4" ht="12.75" hidden="1">
      <c r="A6" s="337" t="s">
        <v>720</v>
      </c>
      <c r="B6" s="337"/>
      <c r="C6" s="337"/>
      <c r="D6" s="337"/>
    </row>
    <row r="7" spans="1:4" ht="20.25" customHeight="1">
      <c r="A7" s="294" t="s">
        <v>721</v>
      </c>
      <c r="B7" s="317"/>
      <c r="C7" s="317"/>
      <c r="D7" s="317"/>
    </row>
    <row r="8" spans="1:4" ht="15" customHeight="1">
      <c r="A8" s="294" t="s">
        <v>47</v>
      </c>
      <c r="B8" s="317"/>
      <c r="C8" s="317"/>
      <c r="D8" s="317"/>
    </row>
    <row r="9" spans="1:4" ht="14.25" customHeight="1">
      <c r="A9" s="294" t="s">
        <v>921</v>
      </c>
      <c r="B9" s="317"/>
      <c r="C9" s="317"/>
      <c r="D9" s="317"/>
    </row>
    <row r="10" spans="1:4" ht="14.25" customHeight="1">
      <c r="A10" s="294" t="s">
        <v>817</v>
      </c>
      <c r="B10" s="317"/>
      <c r="C10" s="317"/>
      <c r="D10" s="317"/>
    </row>
    <row r="11" spans="1:4" ht="20.25" customHeight="1">
      <c r="A11" s="295" t="s">
        <v>79</v>
      </c>
      <c r="B11" s="347"/>
      <c r="C11" s="347"/>
      <c r="D11" s="347"/>
    </row>
    <row r="12" spans="1:4" ht="68.25" customHeight="1">
      <c r="A12" s="261"/>
      <c r="B12" s="1" t="s">
        <v>4</v>
      </c>
      <c r="C12" s="1" t="s">
        <v>818</v>
      </c>
      <c r="D12" s="2" t="s">
        <v>729</v>
      </c>
    </row>
    <row r="13" spans="1:4" ht="18" customHeight="1">
      <c r="A13" s="261" t="s">
        <v>572</v>
      </c>
      <c r="B13" s="24" t="s">
        <v>30</v>
      </c>
      <c r="C13" s="262" t="s">
        <v>819</v>
      </c>
      <c r="D13" s="263">
        <f>SUM(D14+D15+D16+D17+D18+D19)</f>
        <v>28506.8</v>
      </c>
    </row>
    <row r="14" spans="1:4" s="247" customFormat="1" ht="29.25" customHeight="1">
      <c r="A14" s="264" t="s">
        <v>735</v>
      </c>
      <c r="B14" s="6" t="s">
        <v>49</v>
      </c>
      <c r="C14" s="265" t="s">
        <v>471</v>
      </c>
      <c r="D14" s="266">
        <f>SUM(отчет!D66)</f>
        <v>957.8</v>
      </c>
    </row>
    <row r="15" spans="1:4" s="247" customFormat="1" ht="41.25" customHeight="1">
      <c r="A15" s="264" t="s">
        <v>737</v>
      </c>
      <c r="B15" s="6" t="s">
        <v>202</v>
      </c>
      <c r="C15" s="265" t="s">
        <v>479</v>
      </c>
      <c r="D15" s="266">
        <f>SUM(отчет!D75)</f>
        <v>2050.9</v>
      </c>
    </row>
    <row r="16" spans="1:4" s="247" customFormat="1" ht="43.5" customHeight="1">
      <c r="A16" s="264" t="s">
        <v>739</v>
      </c>
      <c r="B16" s="6" t="s">
        <v>820</v>
      </c>
      <c r="C16" s="265" t="s">
        <v>486</v>
      </c>
      <c r="D16" s="267">
        <f>SUM(отчет!D100)</f>
        <v>19670.5</v>
      </c>
    </row>
    <row r="17" spans="1:4" s="247" customFormat="1" ht="18" customHeight="1">
      <c r="A17" s="268" t="s">
        <v>821</v>
      </c>
      <c r="B17" s="269" t="s">
        <v>164</v>
      </c>
      <c r="C17" s="265" t="s">
        <v>753</v>
      </c>
      <c r="D17" s="267">
        <f>SUM(отчет!D267)</f>
        <v>5736.4</v>
      </c>
    </row>
    <row r="18" spans="1:4" s="247" customFormat="1" ht="18" customHeight="1">
      <c r="A18" s="268" t="s">
        <v>822</v>
      </c>
      <c r="B18" s="269" t="s">
        <v>167</v>
      </c>
      <c r="C18" s="265" t="s">
        <v>760</v>
      </c>
      <c r="D18" s="267">
        <f>SUM(отчет!D130)</f>
        <v>0</v>
      </c>
    </row>
    <row r="19" spans="1:4" s="247" customFormat="1" ht="19.5" customHeight="1">
      <c r="A19" s="268" t="s">
        <v>850</v>
      </c>
      <c r="B19" s="269" t="s">
        <v>24</v>
      </c>
      <c r="C19" s="265" t="s">
        <v>517</v>
      </c>
      <c r="D19" s="266">
        <f>SUM(отчет!D93+отчет!D134)</f>
        <v>91.2</v>
      </c>
    </row>
    <row r="20" spans="1:4" ht="32.25" customHeight="1">
      <c r="A20" s="261" t="s">
        <v>575</v>
      </c>
      <c r="B20" s="75" t="s">
        <v>25</v>
      </c>
      <c r="C20" s="262" t="s">
        <v>823</v>
      </c>
      <c r="D20" s="270">
        <f>SUM(D21)</f>
        <v>185.7</v>
      </c>
    </row>
    <row r="21" spans="1:4" s="247" customFormat="1" ht="33" customHeight="1">
      <c r="A21" s="264" t="s">
        <v>741</v>
      </c>
      <c r="B21" s="16" t="s">
        <v>2</v>
      </c>
      <c r="C21" s="265" t="s">
        <v>526</v>
      </c>
      <c r="D21" s="266">
        <f>SUM(отчет!D148)</f>
        <v>185.7</v>
      </c>
    </row>
    <row r="22" spans="1:4" ht="18" customHeight="1">
      <c r="A22" s="261" t="s">
        <v>577</v>
      </c>
      <c r="B22" s="15" t="s">
        <v>43</v>
      </c>
      <c r="C22" s="262" t="s">
        <v>824</v>
      </c>
      <c r="D22" s="270">
        <f>SUM(D23)</f>
        <v>1331.7</v>
      </c>
    </row>
    <row r="23" spans="1:4" s="247" customFormat="1" ht="15.75" customHeight="1">
      <c r="A23" s="264" t="s">
        <v>825</v>
      </c>
      <c r="B23" s="20" t="s">
        <v>77</v>
      </c>
      <c r="C23" s="265" t="s">
        <v>768</v>
      </c>
      <c r="D23" s="266">
        <f>SUM(отчет!D158)</f>
        <v>1331.7</v>
      </c>
    </row>
    <row r="24" spans="1:4" ht="19.5" customHeight="1">
      <c r="A24" s="261" t="s">
        <v>579</v>
      </c>
      <c r="B24" s="15" t="s">
        <v>26</v>
      </c>
      <c r="C24" s="262" t="s">
        <v>826</v>
      </c>
      <c r="D24" s="270">
        <f>SUM(D25)</f>
        <v>62273.2</v>
      </c>
    </row>
    <row r="25" spans="1:4" s="247" customFormat="1" ht="17.25" customHeight="1">
      <c r="A25" s="264" t="s">
        <v>751</v>
      </c>
      <c r="B25" s="20" t="s">
        <v>37</v>
      </c>
      <c r="C25" s="265" t="s">
        <v>531</v>
      </c>
      <c r="D25" s="266">
        <f>SUM(отчет!D164)</f>
        <v>62273.2</v>
      </c>
    </row>
    <row r="26" spans="1:4" ht="18" customHeight="1">
      <c r="A26" s="261" t="s">
        <v>581</v>
      </c>
      <c r="B26" s="15" t="s">
        <v>386</v>
      </c>
      <c r="C26" s="262" t="s">
        <v>827</v>
      </c>
      <c r="D26" s="270">
        <f>SUM(D27)</f>
        <v>494.1</v>
      </c>
    </row>
    <row r="27" spans="1:4" s="247" customFormat="1" ht="15.75" customHeight="1">
      <c r="A27" s="271" t="s">
        <v>762</v>
      </c>
      <c r="B27" s="20" t="s">
        <v>388</v>
      </c>
      <c r="C27" s="265" t="s">
        <v>783</v>
      </c>
      <c r="D27" s="266">
        <f>SUM(отчет!D192)</f>
        <v>494.1</v>
      </c>
    </row>
    <row r="28" spans="1:4" ht="15.75" customHeight="1">
      <c r="A28" s="261" t="s">
        <v>584</v>
      </c>
      <c r="B28" s="15" t="s">
        <v>27</v>
      </c>
      <c r="C28" s="262" t="s">
        <v>828</v>
      </c>
      <c r="D28" s="270">
        <f>SUM(D29+D30)</f>
        <v>4630.8</v>
      </c>
    </row>
    <row r="29" spans="1:4" s="247" customFormat="1" ht="30" customHeight="1">
      <c r="A29" s="271" t="s">
        <v>765</v>
      </c>
      <c r="B29" s="20" t="s">
        <v>139</v>
      </c>
      <c r="C29" s="265" t="s">
        <v>541</v>
      </c>
      <c r="D29" s="266">
        <f>SUM(отчет!D198)</f>
        <v>86</v>
      </c>
    </row>
    <row r="30" spans="1:4" s="247" customFormat="1" ht="30" customHeight="1">
      <c r="A30" s="271" t="s">
        <v>829</v>
      </c>
      <c r="B30" s="20" t="s">
        <v>362</v>
      </c>
      <c r="C30" s="265" t="s">
        <v>789</v>
      </c>
      <c r="D30" s="266">
        <f>SUM(отчет!D203)</f>
        <v>4544.8</v>
      </c>
    </row>
    <row r="31" spans="1:4" ht="19.5" customHeight="1">
      <c r="A31" s="261" t="s">
        <v>587</v>
      </c>
      <c r="B31" s="15" t="s">
        <v>121</v>
      </c>
      <c r="C31" s="272" t="s">
        <v>830</v>
      </c>
      <c r="D31" s="270">
        <f>SUM(D32)</f>
        <v>6979.4</v>
      </c>
    </row>
    <row r="32" spans="1:4" s="247" customFormat="1" ht="17.25" customHeight="1">
      <c r="A32" s="271" t="s">
        <v>767</v>
      </c>
      <c r="B32" s="20" t="s">
        <v>12</v>
      </c>
      <c r="C32" s="273" t="s">
        <v>545</v>
      </c>
      <c r="D32" s="266">
        <f>SUM(отчет!D225)</f>
        <v>6979.4</v>
      </c>
    </row>
    <row r="33" spans="1:4" ht="16.5" customHeight="1">
      <c r="A33" s="261" t="s">
        <v>831</v>
      </c>
      <c r="B33" s="15" t="s">
        <v>28</v>
      </c>
      <c r="C33" s="272" t="s">
        <v>832</v>
      </c>
      <c r="D33" s="270">
        <f>SUM(D34+D35)</f>
        <v>11850.8</v>
      </c>
    </row>
    <row r="34" spans="1:4" s="247" customFormat="1" ht="15.75" customHeight="1">
      <c r="A34" s="271" t="s">
        <v>770</v>
      </c>
      <c r="B34" s="20" t="s">
        <v>404</v>
      </c>
      <c r="C34" s="273" t="s">
        <v>805</v>
      </c>
      <c r="D34" s="266">
        <f>SUM(отчет!D239)</f>
        <v>842</v>
      </c>
    </row>
    <row r="35" spans="1:4" s="247" customFormat="1" ht="16.5" customHeight="1">
      <c r="A35" s="271" t="s">
        <v>833</v>
      </c>
      <c r="B35" s="20" t="s">
        <v>40</v>
      </c>
      <c r="C35" s="273" t="s">
        <v>553</v>
      </c>
      <c r="D35" s="266">
        <f>SUM(отчет!D244)</f>
        <v>11008.8</v>
      </c>
    </row>
    <row r="36" spans="1:4" ht="19.5" customHeight="1">
      <c r="A36" s="261" t="s">
        <v>771</v>
      </c>
      <c r="B36" s="15" t="s">
        <v>128</v>
      </c>
      <c r="C36" s="272" t="s">
        <v>834</v>
      </c>
      <c r="D36" s="270">
        <f>SUM(D37)</f>
        <v>1540</v>
      </c>
    </row>
    <row r="37" spans="1:4" s="247" customFormat="1" ht="18" customHeight="1">
      <c r="A37" s="271" t="s">
        <v>772</v>
      </c>
      <c r="B37" s="20" t="s">
        <v>74</v>
      </c>
      <c r="C37" s="273" t="s">
        <v>557</v>
      </c>
      <c r="D37" s="266">
        <f>SUM(отчет!D254)</f>
        <v>1540</v>
      </c>
    </row>
    <row r="38" spans="1:4" ht="18" customHeight="1">
      <c r="A38" s="261" t="s">
        <v>773</v>
      </c>
      <c r="B38" s="15" t="s">
        <v>835</v>
      </c>
      <c r="C38" s="272" t="s">
        <v>836</v>
      </c>
      <c r="D38" s="270">
        <f>SUM(D39)</f>
        <v>3364.5</v>
      </c>
    </row>
    <row r="39" spans="1:4" s="247" customFormat="1" ht="17.25" customHeight="1">
      <c r="A39" s="271" t="s">
        <v>775</v>
      </c>
      <c r="B39" s="20" t="s">
        <v>39</v>
      </c>
      <c r="C39" s="273" t="s">
        <v>563</v>
      </c>
      <c r="D39" s="266">
        <f>SUM(отчет!D260)</f>
        <v>3364.5</v>
      </c>
    </row>
    <row r="40" spans="1:4" s="44" customFormat="1" ht="21.75" customHeight="1">
      <c r="A40" s="274"/>
      <c r="B40" s="274" t="s">
        <v>837</v>
      </c>
      <c r="C40" s="272"/>
      <c r="D40" s="263">
        <f>SUM(D13+D20+D22+D24+D26+D28+D31+D33+D36+D38)</f>
        <v>121157</v>
      </c>
    </row>
    <row r="43" spans="3:4" ht="12.75">
      <c r="C43" s="92"/>
      <c r="D43" s="10"/>
    </row>
    <row r="44" spans="3:4" ht="12.75">
      <c r="C44" s="9"/>
      <c r="D44" s="9"/>
    </row>
    <row r="45" spans="3:4" ht="12.75">
      <c r="C45" s="92"/>
      <c r="D45" s="10"/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35" t="s">
        <v>838</v>
      </c>
      <c r="B1" s="337"/>
      <c r="C1" s="337"/>
      <c r="D1" s="337"/>
      <c r="E1" s="230"/>
      <c r="F1" s="230"/>
      <c r="G1" s="230"/>
    </row>
    <row r="2" spans="1:4" ht="12.75" hidden="1">
      <c r="A2" s="337" t="s">
        <v>717</v>
      </c>
      <c r="B2" s="337"/>
      <c r="C2" s="337"/>
      <c r="D2" s="317"/>
    </row>
    <row r="3" spans="1:4" ht="12.75" hidden="1">
      <c r="A3" s="337" t="s">
        <v>50</v>
      </c>
      <c r="B3" s="337"/>
      <c r="C3" s="337"/>
      <c r="D3" s="317"/>
    </row>
    <row r="4" spans="1:4" ht="12.75" hidden="1">
      <c r="A4" s="337" t="s">
        <v>718</v>
      </c>
      <c r="B4" s="337"/>
      <c r="C4" s="337"/>
      <c r="D4" s="317"/>
    </row>
    <row r="5" spans="1:4" ht="12.75" hidden="1">
      <c r="A5" s="337" t="s">
        <v>719</v>
      </c>
      <c r="B5" s="337"/>
      <c r="C5" s="337"/>
      <c r="D5" s="317"/>
    </row>
    <row r="6" spans="1:4" ht="12.75" hidden="1">
      <c r="A6" s="337" t="s">
        <v>720</v>
      </c>
      <c r="B6" s="337"/>
      <c r="C6" s="337"/>
      <c r="D6" s="317"/>
    </row>
    <row r="7" spans="1:7" ht="12.75">
      <c r="A7" s="297"/>
      <c r="B7" s="297"/>
      <c r="C7" s="297"/>
      <c r="D7" s="317"/>
      <c r="E7" s="230"/>
      <c r="F7" s="230"/>
      <c r="G7" s="230"/>
    </row>
    <row r="8" spans="1:4" ht="18" customHeight="1">
      <c r="A8" s="348" t="s">
        <v>839</v>
      </c>
      <c r="B8" s="348"/>
      <c r="C8" s="348"/>
      <c r="D8" s="348"/>
    </row>
    <row r="9" spans="1:4" ht="15" customHeight="1">
      <c r="A9" s="348" t="s">
        <v>50</v>
      </c>
      <c r="B9" s="348"/>
      <c r="C9" s="348"/>
      <c r="D9" s="348"/>
    </row>
    <row r="10" spans="1:4" ht="15" customHeight="1">
      <c r="A10" s="348" t="s">
        <v>921</v>
      </c>
      <c r="B10" s="348"/>
      <c r="C10" s="348"/>
      <c r="D10" s="348"/>
    </row>
    <row r="11" spans="1:4" ht="15" customHeight="1">
      <c r="A11" s="348" t="s">
        <v>840</v>
      </c>
      <c r="B11" s="348"/>
      <c r="C11" s="348"/>
      <c r="D11" s="348"/>
    </row>
    <row r="12" spans="1:4" ht="15" customHeight="1">
      <c r="A12" s="348" t="s">
        <v>841</v>
      </c>
      <c r="B12" s="333"/>
      <c r="C12" s="333"/>
      <c r="D12" s="317"/>
    </row>
    <row r="13" spans="1:5" ht="17.25" customHeight="1">
      <c r="A13" s="303" t="s">
        <v>79</v>
      </c>
      <c r="B13" s="304"/>
      <c r="C13" s="304"/>
      <c r="D13" s="304"/>
      <c r="E13" s="56"/>
    </row>
    <row r="14" spans="1:5" ht="54" customHeight="1">
      <c r="A14" s="62" t="s">
        <v>13</v>
      </c>
      <c r="B14" s="63" t="s">
        <v>80</v>
      </c>
      <c r="C14" s="64" t="s">
        <v>45</v>
      </c>
      <c r="D14" s="64" t="s">
        <v>729</v>
      </c>
      <c r="E14" s="56"/>
    </row>
    <row r="15" spans="1:7" ht="27" customHeight="1">
      <c r="A15" s="62" t="s">
        <v>842</v>
      </c>
      <c r="B15" s="66" t="s">
        <v>82</v>
      </c>
      <c r="C15" s="275">
        <f>SUM(C16)</f>
        <v>1245.5</v>
      </c>
      <c r="D15" s="275">
        <f>SUM(D16)</f>
        <v>-6667.600000000006</v>
      </c>
      <c r="E15" s="13"/>
      <c r="F15" s="57"/>
      <c r="G15" s="58"/>
    </row>
    <row r="16" spans="1:6" s="247" customFormat="1" ht="36" customHeight="1">
      <c r="A16" s="276" t="s">
        <v>843</v>
      </c>
      <c r="B16" s="14" t="s">
        <v>84</v>
      </c>
      <c r="C16" s="277">
        <f>SUM(C17)</f>
        <v>1245.5</v>
      </c>
      <c r="D16" s="277">
        <f>SUM(D17)</f>
        <v>-6667.600000000006</v>
      </c>
      <c r="F16" s="278"/>
    </row>
    <row r="17" spans="1:6" s="247" customFormat="1" ht="56.25" customHeight="1">
      <c r="A17" s="276" t="s">
        <v>844</v>
      </c>
      <c r="B17" s="14" t="s">
        <v>845</v>
      </c>
      <c r="C17" s="277">
        <f>SUM(источники!C16)</f>
        <v>1245.5</v>
      </c>
      <c r="D17" s="277">
        <f>SUM(источники!D16)</f>
        <v>-6667.600000000006</v>
      </c>
      <c r="F17" s="278"/>
    </row>
    <row r="18" spans="1:4" ht="19.5" customHeight="1">
      <c r="A18" s="299" t="s">
        <v>99</v>
      </c>
      <c r="B18" s="299"/>
      <c r="C18" s="275">
        <f>SUM(C15)</f>
        <v>1245.5</v>
      </c>
      <c r="D18" s="275">
        <f>SUM(D15)</f>
        <v>-6667.600000000006</v>
      </c>
    </row>
    <row r="19" spans="2:4" ht="14.25" customHeight="1">
      <c r="B19" s="55"/>
      <c r="C19" s="61"/>
      <c r="D19" s="58"/>
    </row>
    <row r="20" spans="2:4" ht="27" customHeight="1">
      <c r="B20" s="55"/>
      <c r="C20" s="61"/>
      <c r="D20" s="58"/>
    </row>
    <row r="21" spans="1:4" ht="12.75">
      <c r="A21" s="296"/>
      <c r="B21" s="296"/>
      <c r="C21" s="296"/>
      <c r="D21" s="298"/>
    </row>
    <row r="22" spans="1:3" ht="12.75">
      <c r="A22" s="9"/>
      <c r="B22" s="9"/>
      <c r="C22" s="9"/>
    </row>
    <row r="23" spans="1:3" ht="12.75">
      <c r="A23" s="296"/>
      <c r="B23" s="296"/>
      <c r="C23" s="10"/>
    </row>
  </sheetData>
  <sheetProtection/>
  <mergeCells count="17">
    <mergeCell ref="A13:D13"/>
    <mergeCell ref="A18:B18"/>
    <mergeCell ref="A21:B21"/>
    <mergeCell ref="C21:D21"/>
    <mergeCell ref="A23:B23"/>
    <mergeCell ref="A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2020-03-17T11:55:04Z</cp:lastPrinted>
  <dcterms:created xsi:type="dcterms:W3CDTF">1996-10-08T23:32:33Z</dcterms:created>
  <dcterms:modified xsi:type="dcterms:W3CDTF">2020-03-17T11:55:14Z</dcterms:modified>
  <cp:category/>
  <cp:version/>
  <cp:contentType/>
  <cp:contentStatus/>
</cp:coreProperties>
</file>