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 refMode="R1C1"/>
</workbook>
</file>

<file path=xl/sharedStrings.xml><?xml version="1.0" encoding="utf-8"?>
<sst xmlns="http://schemas.openxmlformats.org/spreadsheetml/2006/main" count="1785" uniqueCount="920">
  <si>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</si>
  <si>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</si>
  <si>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</si>
  <si>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</si>
  <si>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</si>
  <si>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</si>
  <si>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</si>
  <si>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</si>
  <si>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</si>
  <si>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</si>
  <si>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</si>
  <si>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</si>
  <si>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</si>
  <si>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</si>
  <si>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</si>
  <si>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</si>
  <si>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</si>
  <si>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</si>
  <si>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</si>
  <si>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</si>
  <si>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</si>
  <si>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</si>
  <si>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</si>
  <si>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</si>
  <si>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</si>
  <si>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</si>
  <si>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</si>
  <si>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</si>
  <si>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</si>
  <si>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</si>
  <si>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</si>
  <si>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</si>
  <si>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</si>
  <si>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</si>
  <si>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</si>
  <si>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</si>
  <si>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</si>
  <si>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</si>
  <si>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</si>
  <si>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</si>
  <si>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</si>
  <si>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</si>
  <si>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</si>
  <si>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</si>
  <si>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</si>
  <si>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</si>
  <si>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</si>
  <si>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</si>
  <si>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</si>
  <si>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</si>
  <si>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</si>
  <si>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</si>
  <si>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</si>
  <si>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</si>
  <si>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</si>
  <si>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</si>
  <si>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</si>
  <si>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</si>
  <si>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</si>
  <si>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</si>
  <si>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</si>
  <si>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</si>
  <si>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</si>
  <si>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</si>
  <si>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</si>
  <si>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</si>
  <si>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</si>
  <si>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</si>
  <si>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</si>
  <si>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</si>
  <si>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</si>
  <si>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</si>
  <si>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</si>
  <si>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</si>
  <si>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</si>
  <si>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</si>
  <si>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</si>
  <si>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</si>
  <si>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0113</t>
  </si>
  <si>
    <t>092 01 01</t>
  </si>
  <si>
    <t>630</t>
  </si>
  <si>
    <t>242</t>
  </si>
  <si>
    <t>1)   Субсидия на поощрение дружинников  (позднее выставление счета).</t>
  </si>
  <si>
    <t>ОО "Красносельская народная дружина" Дог.5-д/п от 24.01.13г.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</si>
  <si>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</si>
  <si>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</si>
  <si>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МУНИЦИПАЛЬНЫЙ СОВЕТ МО СОСНОВАЯ ПОЛЯНА</t>
  </si>
  <si>
    <t>Глава муниципального образования</t>
  </si>
  <si>
    <t>Функционирование законодательных (представительных) органов местного самоуправления</t>
  </si>
  <si>
    <t>МЕСТНАЯ АДМИНИСТРАЦИЯ МО СОСНОВАЯ ПОЛЯНА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</si>
  <si>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</si>
  <si>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</si>
  <si>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</si>
  <si>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</si>
  <si>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</si>
  <si>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</si>
  <si>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</si>
  <si>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</si>
  <si>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</si>
  <si>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</si>
  <si>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</si>
  <si>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</si>
  <si>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</si>
  <si>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</si>
  <si>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</si>
  <si>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</si>
  <si>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</si>
  <si>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</si>
  <si>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</si>
  <si>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</si>
  <si>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</si>
  <si>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</si>
  <si>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</si>
  <si>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</si>
  <si>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</si>
  <si>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</si>
  <si>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</si>
  <si>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</si>
  <si>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</si>
  <si>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</si>
  <si>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</si>
  <si>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</si>
  <si>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</si>
  <si>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</si>
  <si>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</si>
  <si>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3) Услуги связи по охране за июнь 2013г.</t>
  </si>
  <si>
    <t>2)    Коммунальные услуги за 2 квартал 2013г.(позднее выставление счета)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</si>
  <si>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</si>
  <si>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</si>
  <si>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</si>
  <si>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</si>
  <si>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</si>
  <si>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</si>
  <si>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1)    Оплата услуг телефонной связи "066" за июнь 2013 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</si>
  <si>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</si>
  <si>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</si>
  <si>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</si>
  <si>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</si>
  <si>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</si>
  <si>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</si>
  <si>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</si>
  <si>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</si>
  <si>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</si>
  <si>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</si>
  <si>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</si>
  <si>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</si>
  <si>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</si>
  <si>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</si>
  <si>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</si>
  <si>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</si>
  <si>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</si>
  <si>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</si>
  <si>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</si>
  <si>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</si>
  <si>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</si>
  <si>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</si>
  <si>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</si>
  <si>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</si>
  <si>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</si>
  <si>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</si>
  <si>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</si>
  <si>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</si>
  <si>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</si>
  <si>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</si>
  <si>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</si>
  <si>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Благоустройство, связанное с обеспечением санитарного благополучия населения</t>
  </si>
  <si>
    <t>Периодические издания, учрежденные представительными органами местного самоуправления</t>
  </si>
  <si>
    <t>939 1004 5201301 598 262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</si>
  <si>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</si>
  <si>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</si>
  <si>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</si>
  <si>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</si>
  <si>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</si>
  <si>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</si>
  <si>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</si>
  <si>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</si>
  <si>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</si>
  <si>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</si>
  <si>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</si>
  <si>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</si>
  <si>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</si>
  <si>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</si>
  <si>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</si>
  <si>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>000 1 05 01011 01 2000 110</t>
  </si>
  <si>
    <t xml:space="preserve">000  1 05 01011 01 1000 110 </t>
  </si>
  <si>
    <t>000 1 05 01011 01 3000 110</t>
  </si>
  <si>
    <t xml:space="preserve">000  1 05 01012 01 1000 110 </t>
  </si>
  <si>
    <t xml:space="preserve">000  1 05 01012 01 2000 110 </t>
  </si>
  <si>
    <t xml:space="preserve">000  1 05 01012 01 3000 110 </t>
  </si>
  <si>
    <t>000  1 05 01021 01 1000 110</t>
  </si>
  <si>
    <t>000  1 05 01021 01 2000 110</t>
  </si>
  <si>
    <t>000  1 05 01021 01 3000 110</t>
  </si>
  <si>
    <t>000  1 05 01022 01 1000 110</t>
  </si>
  <si>
    <t>000  1 05 01022 01 2000 110</t>
  </si>
  <si>
    <t>000  1 05 01022 01 3000 110</t>
  </si>
  <si>
    <t>000 1 05 01050 01 1000 110</t>
  </si>
  <si>
    <t>000 1 05 01050 01 2000 110</t>
  </si>
  <si>
    <t>000 1 05 02010 02 1000 110</t>
  </si>
  <si>
    <t>000 1 05 02010 02 2000 110</t>
  </si>
  <si>
    <t>000 1 05 02010 02 3000 110</t>
  </si>
  <si>
    <t>000 1 05 02010 02 4000 110</t>
  </si>
  <si>
    <t>000 1 05 02020 02 1000 110</t>
  </si>
  <si>
    <t>000 1 05 02020 02 2000 110</t>
  </si>
  <si>
    <t>000 1 05 02020 02 3000 110</t>
  </si>
  <si>
    <t>000  1 06 01010 03 1000 110</t>
  </si>
  <si>
    <t>000  1 06 01010 03 2000 110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</si>
  <si>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</si>
  <si>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</si>
  <si>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</si>
  <si>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</si>
  <si>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</si>
  <si>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</si>
  <si>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</si>
  <si>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</si>
  <si>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</si>
  <si>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</si>
  <si>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</si>
  <si>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</si>
  <si>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</si>
  <si>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 xml:space="preserve">Компенсация депутатам, осуществляющим свои полномочия на непостоянной основе 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</si>
  <si>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</si>
  <si>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</si>
  <si>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</si>
  <si>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</si>
  <si>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</si>
  <si>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</si>
  <si>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</si>
  <si>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</si>
  <si>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</si>
  <si>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</si>
  <si>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</si>
  <si>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</si>
  <si>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</si>
  <si>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</si>
  <si>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</si>
  <si>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</si>
  <si>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0500</t>
  </si>
  <si>
    <t>2.3.</t>
  </si>
  <si>
    <t>4.1.</t>
  </si>
  <si>
    <t>600 04 03</t>
  </si>
  <si>
    <t>Проведение мероприятий по военно-патриотическому воспитанию молодежи на территории  муниципального образования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</si>
  <si>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</si>
  <si>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</si>
  <si>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</si>
  <si>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</si>
  <si>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</si>
  <si>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</si>
  <si>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</si>
  <si>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</si>
  <si>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</si>
  <si>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</si>
  <si>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</si>
  <si>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</si>
  <si>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</si>
  <si>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</si>
  <si>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</si>
  <si>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</si>
  <si>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</si>
  <si>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</si>
  <si>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</si>
  <si>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</si>
  <si>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</si>
  <si>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</si>
  <si>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</si>
  <si>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</si>
  <si>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</si>
  <si>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</si>
  <si>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</si>
  <si>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</si>
  <si>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</si>
  <si>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</si>
  <si>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</si>
  <si>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</si>
  <si>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</si>
  <si>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</si>
  <si>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</si>
  <si>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</si>
  <si>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</si>
  <si>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</si>
  <si>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</si>
  <si>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</si>
  <si>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</si>
  <si>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</si>
  <si>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</si>
  <si>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</si>
  <si>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</si>
  <si>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</si>
  <si>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</si>
  <si>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</si>
  <si>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</si>
  <si>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</si>
  <si>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</si>
  <si>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</si>
  <si>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</si>
  <si>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</si>
  <si>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</si>
  <si>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</si>
  <si>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</si>
  <si>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</si>
  <si>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</si>
  <si>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</si>
  <si>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</si>
  <si>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</si>
  <si>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</si>
  <si>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</si>
  <si>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</si>
  <si>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</si>
  <si>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</si>
  <si>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</si>
  <si>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</si>
  <si>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</si>
  <si>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</si>
  <si>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1.4.</t>
  </si>
  <si>
    <t>3..1.</t>
  </si>
  <si>
    <t>5.2.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</si>
  <si>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</si>
  <si>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</si>
  <si>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</si>
  <si>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</si>
  <si>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</si>
  <si>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</si>
  <si>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</si>
  <si>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</si>
  <si>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</si>
  <si>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</si>
  <si>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</si>
  <si>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</si>
  <si>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</si>
  <si>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</si>
  <si>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</si>
  <si>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</si>
  <si>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</si>
  <si>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</si>
  <si>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</si>
  <si>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</si>
  <si>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</si>
  <si>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</si>
  <si>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</si>
  <si>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</si>
  <si>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</si>
  <si>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</si>
  <si>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</si>
  <si>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</si>
  <si>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</si>
  <si>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</si>
  <si>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</si>
  <si>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</si>
  <si>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</si>
  <si>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</si>
  <si>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</si>
  <si>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</si>
  <si>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</si>
  <si>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</si>
  <si>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</si>
  <si>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</si>
  <si>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</si>
  <si>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</si>
  <si>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</si>
  <si>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Расходы на уплату членских взносов на содержание Совета муниципальных образований Санкт-Петербурга</t>
  </si>
  <si>
    <t>Начальник отдела ЖКХ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</si>
  <si>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</si>
  <si>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</si>
  <si>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</si>
  <si>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</si>
  <si>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</si>
  <si>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</si>
  <si>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</si>
  <si>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</si>
  <si>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</si>
  <si>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</si>
  <si>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</si>
  <si>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</si>
  <si>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</si>
  <si>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</si>
  <si>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</si>
  <si>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</si>
  <si>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</si>
  <si>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</si>
  <si>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</si>
  <si>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</si>
  <si>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</si>
  <si>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</si>
  <si>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</si>
  <si>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</si>
  <si>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</si>
  <si>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</si>
  <si>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</si>
  <si>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</si>
  <si>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</si>
  <si>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</si>
  <si>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</si>
  <si>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</si>
  <si>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</si>
  <si>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</si>
  <si>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</si>
  <si>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</si>
  <si>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</si>
  <si>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</si>
  <si>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</si>
  <si>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</si>
  <si>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</si>
  <si>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</si>
  <si>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</si>
  <si>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</si>
  <si>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</si>
  <si>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</si>
  <si>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</si>
  <si>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</si>
  <si>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</si>
  <si>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</si>
  <si>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</si>
  <si>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</si>
  <si>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</si>
  <si>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</si>
  <si>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</si>
  <si>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</si>
  <si>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</si>
  <si>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</si>
  <si>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</si>
  <si>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</si>
  <si>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</si>
  <si>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</si>
  <si>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</si>
  <si>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</si>
  <si>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</si>
  <si>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</si>
  <si>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</si>
  <si>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</si>
  <si>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</si>
  <si>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</si>
  <si>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</si>
  <si>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</si>
  <si>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</si>
  <si>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</si>
  <si>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</si>
  <si>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</si>
  <si>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</si>
  <si>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</si>
  <si>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</si>
  <si>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</si>
  <si>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</si>
  <si>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</si>
  <si>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</si>
  <si>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</si>
  <si>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</si>
  <si>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</si>
  <si>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</si>
  <si>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</si>
  <si>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</si>
  <si>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</si>
  <si>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</si>
  <si>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</si>
  <si>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</si>
  <si>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</si>
  <si>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</si>
  <si>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</si>
  <si>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</si>
  <si>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939 1202 4570101 599 000</t>
  </si>
  <si>
    <t>939 1202 4570101 599 220</t>
  </si>
  <si>
    <t>939 1202 4570101 599 226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</si>
  <si>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</si>
  <si>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</si>
  <si>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</si>
  <si>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</si>
  <si>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</si>
  <si>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</si>
  <si>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</si>
  <si>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</si>
  <si>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</si>
  <si>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</si>
  <si>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</si>
  <si>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</si>
  <si>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</si>
  <si>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</si>
  <si>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</si>
  <si>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</si>
  <si>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</si>
  <si>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</si>
  <si>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</si>
  <si>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</si>
  <si>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</si>
  <si>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</si>
  <si>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</si>
  <si>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</si>
  <si>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</si>
  <si>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</si>
  <si>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</si>
  <si>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</si>
  <si>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</si>
  <si>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</si>
  <si>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1)   Предоплата услуг связи мобильного телефона за январь 2014г.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</si>
  <si>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</si>
  <si>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</si>
  <si>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</si>
  <si>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</si>
  <si>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</si>
  <si>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</si>
  <si>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</si>
  <si>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</si>
  <si>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</si>
  <si>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</si>
  <si>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</si>
  <si>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</si>
  <si>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</si>
  <si>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</si>
  <si>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1)    Оплата услуг телефонной связи "066" за июнь 2012 г.</t>
  </si>
  <si>
    <t>0102, 0103</t>
  </si>
  <si>
    <t>0103</t>
  </si>
  <si>
    <t xml:space="preserve">   в том числе:</t>
  </si>
  <si>
    <t>1) Обслуживание орг.техники МС (позднее выставление счета)</t>
  </si>
  <si>
    <t>Договор № 29 от 10.01.12г.</t>
  </si>
  <si>
    <t>244</t>
  </si>
  <si>
    <t>Договор № 78052389 от 01.01.12г.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</si>
  <si>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</si>
  <si>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</si>
  <si>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</si>
  <si>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</si>
  <si>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</si>
  <si>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</si>
  <si>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</si>
  <si>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600 01 01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</si>
  <si>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</si>
  <si>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</si>
  <si>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</si>
  <si>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</si>
  <si>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</si>
  <si>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</si>
  <si>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</si>
  <si>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</si>
  <si>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</si>
  <si>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</si>
  <si>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</si>
  <si>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</si>
  <si>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</si>
  <si>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</si>
  <si>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</si>
  <si>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</si>
  <si>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</si>
  <si>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</si>
  <si>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939 0503 6000103 244 300</t>
  </si>
  <si>
    <t>939 0503 6000103 244 310</t>
  </si>
  <si>
    <t xml:space="preserve">939 0503 6000200 </t>
  </si>
  <si>
    <t xml:space="preserve">939 0503 6000300 </t>
  </si>
  <si>
    <t>Прочие мероприятия в области благоустройства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</si>
  <si>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</si>
  <si>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</si>
  <si>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</si>
  <si>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</si>
  <si>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</si>
  <si>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</si>
  <si>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</si>
  <si>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</si>
  <si>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>Создание зон отдыха, в том числе обустройство, содержание и уборка территорий детских площадок</t>
  </si>
  <si>
    <t xml:space="preserve">939 0700 </t>
  </si>
  <si>
    <t>939 0705</t>
  </si>
  <si>
    <t xml:space="preserve">939 0707 </t>
  </si>
  <si>
    <t>Проведение мероприятий по военно-патриотическому воспитанию молодежи на территории муниципального образования</t>
  </si>
  <si>
    <t>939 0707 4310201 244 290</t>
  </si>
  <si>
    <t>939 0707 4310201 244 300</t>
  </si>
  <si>
    <t>939 0707 4310201 244 340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</si>
  <si>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</si>
  <si>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</si>
  <si>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</si>
  <si>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</si>
  <si>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</si>
  <si>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</si>
  <si>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</si>
  <si>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</si>
  <si>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</si>
  <si>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</si>
  <si>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</si>
  <si>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</si>
  <si>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</si>
  <si>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</si>
  <si>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</si>
  <si>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</si>
  <si>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Руководитель отдела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</si>
  <si>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</si>
  <si>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795 02 01</t>
  </si>
  <si>
    <t>1)   Оплата организации и проведения 6-ти мероприятий (позднее выставление счета)</t>
  </si>
  <si>
    <t>ООО "Патриот" МК.0172300007813000015 от 03.09.13г.(сч.90 от 23.09.13г.)</t>
  </si>
  <si>
    <t>1)   Оплата услуг по составлению технического задания (позднее выставление счета)</t>
  </si>
  <si>
    <t>ОАО "Дортехнологии" Д.34-д/п от 17.06.13г.(сч.87 от 03.10.13г., акт вып.работ от 30.09.13г.)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</si>
  <si>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</si>
  <si>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</si>
  <si>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</si>
  <si>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</si>
  <si>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</si>
  <si>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</si>
  <si>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</si>
  <si>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</si>
  <si>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</si>
  <si>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</si>
  <si>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</si>
  <si>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Компенсация депутатам, осуществляющим свои полномочия на непостоянной основе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</si>
  <si>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</si>
  <si>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</si>
  <si>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</si>
  <si>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</si>
  <si>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</si>
  <si>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939 </t>
  </si>
  <si>
    <t xml:space="preserve">939 0100 </t>
  </si>
  <si>
    <t xml:space="preserve">939 0104 </t>
  </si>
  <si>
    <t xml:space="preserve">939 0113 </t>
  </si>
  <si>
    <t>Субсидии некоммерческим организациям (за исключением муниципальных учреждений)</t>
  </si>
  <si>
    <t>на  01  апреля  2014  года.</t>
  </si>
  <si>
    <t>002 05 00</t>
  </si>
  <si>
    <t>002 06 00</t>
  </si>
  <si>
    <t>1)   Предоплата услуг связи мобильного телефона за апрель 2014г.</t>
  </si>
  <si>
    <t>1)    Абонентские услуги телефонной связи за 1 квартал 2014 г.</t>
  </si>
  <si>
    <t>002 01 00</t>
  </si>
  <si>
    <t>002 04 00</t>
  </si>
  <si>
    <t>240</t>
  </si>
  <si>
    <t>2)   Предоплата услуг связи мобильного телефона за апрель 2014г.</t>
  </si>
  <si>
    <t>511 80 04</t>
  </si>
  <si>
    <t>360</t>
  </si>
  <si>
    <t>002 80 02</t>
  </si>
  <si>
    <t>487 01 00</t>
  </si>
  <si>
    <t>457 01 00</t>
  </si>
  <si>
    <t>ООО "Центр Медиа Технологий" МК.0172300007813000029 от 16.01.14г. (сч.5 от 31.03.14г.)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</si>
  <si>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</si>
  <si>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</si>
  <si>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>1) Услуги потребления эл./энергии за март 2014г.</t>
  </si>
  <si>
    <t>2 06 00</t>
  </si>
  <si>
    <t xml:space="preserve">1) ОАО "Петербургская сбытовая компания" дог.23-012687 от 01.12.13г.                    </t>
  </si>
  <si>
    <t>руб.</t>
  </si>
  <si>
    <t>муниципального округа СОСНОВАЯ ПОЛЯНА за 1 квартал 2014 года.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</si>
  <si>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</si>
  <si>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</si>
  <si>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</si>
  <si>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</si>
  <si>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</si>
  <si>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</si>
  <si>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</si>
  <si>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</si>
  <si>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</si>
  <si>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</si>
  <si>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</si>
  <si>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</si>
  <si>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</si>
  <si>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</si>
  <si>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</si>
  <si>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</si>
  <si>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</si>
  <si>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</si>
  <si>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</si>
  <si>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945 0102 0020100</t>
  </si>
  <si>
    <t>945 0102 0020100 120</t>
  </si>
  <si>
    <t>945 0102 0020100 120 210</t>
  </si>
  <si>
    <t>945 0102 0020100 120 211</t>
  </si>
  <si>
    <t>945 0102 0020100 120 213</t>
  </si>
  <si>
    <t>945 0102 0020100 120 212</t>
  </si>
  <si>
    <t>945 0102 0020100 240</t>
  </si>
  <si>
    <t>945 0102 0020100 240 220</t>
  </si>
  <si>
    <t>945 0102 0020100 240 221</t>
  </si>
  <si>
    <t>945 0102 0020100 240 222</t>
  </si>
  <si>
    <t xml:space="preserve">945 0103 0020300 </t>
  </si>
  <si>
    <t>945 0103 0020300 320</t>
  </si>
  <si>
    <t>945 0103 0020300 320 220</t>
  </si>
  <si>
    <t>945 0103 0020300 320 226</t>
  </si>
  <si>
    <t xml:space="preserve">945 0103 0020400 </t>
  </si>
  <si>
    <t>945 0103 0020400 120</t>
  </si>
  <si>
    <t>945 0103 0020400 120 210</t>
  </si>
  <si>
    <t>945 0103 0020400 120 211</t>
  </si>
  <si>
    <t>945 0103 0020400 120 213</t>
  </si>
  <si>
    <t>945 0103 0020400 240</t>
  </si>
  <si>
    <t>945 0103 0020400 240 220</t>
  </si>
  <si>
    <t>945 0103 0020400 240 221</t>
  </si>
  <si>
    <t>945 0103 0020400 240 222</t>
  </si>
  <si>
    <t>945 0103 0020400 240 223</t>
  </si>
  <si>
    <t>945 0103 0020400 240 225</t>
  </si>
  <si>
    <t>945 0103 0020400 240 226</t>
  </si>
  <si>
    <t>945 0103 0020400 240 300</t>
  </si>
  <si>
    <t>945 0103 0020400 240 340</t>
  </si>
  <si>
    <t>945 0103 0020400 850</t>
  </si>
  <si>
    <t>945 0103 0020400 850 290</t>
  </si>
  <si>
    <t>945 0103 0020400 240 310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</si>
  <si>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</si>
  <si>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</si>
  <si>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</si>
  <si>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</si>
  <si>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</si>
  <si>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</si>
  <si>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</si>
  <si>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</si>
  <si>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</si>
  <si>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981 0107 0200100 240 226</t>
  </si>
  <si>
    <t xml:space="preserve">939 0104 0020500 </t>
  </si>
  <si>
    <t>939 0104 0020500 120</t>
  </si>
  <si>
    <t>939 0104 0020500 120 210</t>
  </si>
  <si>
    <t>939 0104 0020500 120 211</t>
  </si>
  <si>
    <t>939 0104 0020500 120 213</t>
  </si>
  <si>
    <t>939 0104 0020500 240</t>
  </si>
  <si>
    <t>939 0104 0020500 240 220</t>
  </si>
  <si>
    <t>939 0104 0020500 240 221</t>
  </si>
  <si>
    <t>939 0104 0020500 240 226</t>
  </si>
  <si>
    <t xml:space="preserve">939 0104 0020600 </t>
  </si>
  <si>
    <t>939 0104 0020600 120</t>
  </si>
  <si>
    <t>939 0104 0020600 120 210</t>
  </si>
  <si>
    <t>939 0104 0020600 120 211</t>
  </si>
  <si>
    <t>939 0104 0020600 120 213</t>
  </si>
  <si>
    <t>939 0104 0020600 240</t>
  </si>
  <si>
    <t>939 0104 0020600 240 220</t>
  </si>
  <si>
    <t>939 0104 0020600 240 221</t>
  </si>
  <si>
    <t>939 0104 0020600 240 222</t>
  </si>
  <si>
    <t>939 0104 0020600 240 223</t>
  </si>
  <si>
    <t>939 0104 0020600 240 225</t>
  </si>
  <si>
    <t>939 0104 0020600 240 226</t>
  </si>
  <si>
    <t>939 0104 0020600 240 300</t>
  </si>
  <si>
    <t>939 0104 0020600 240 310</t>
  </si>
  <si>
    <t>939 0104 0020600 240 340</t>
  </si>
  <si>
    <t>939 0104 0020600 850</t>
  </si>
  <si>
    <t>939 0104 0020600 850 290</t>
  </si>
  <si>
    <t>939 0104 0028001</t>
  </si>
  <si>
    <t>939 0104 0028001 240</t>
  </si>
  <si>
    <t>939 0104 0028001 240 220</t>
  </si>
  <si>
    <t>939 0104 0028001 240 221</t>
  </si>
  <si>
    <t>Расходы на исполнение государственного полномочия по составлению протоколов об административных правонарушениях</t>
  </si>
  <si>
    <t>939 0111</t>
  </si>
  <si>
    <t>Резервные фонды</t>
  </si>
  <si>
    <t>939 0111 0700100</t>
  </si>
  <si>
    <t>Резервный фонд Местной администрации</t>
  </si>
  <si>
    <t>939 0111 0700100 870</t>
  </si>
  <si>
    <t>939 0113 0700100 870 290</t>
  </si>
  <si>
    <t>Резервные средства</t>
  </si>
  <si>
    <t>939 0113 0900100</t>
  </si>
  <si>
    <t>939 0113 0900100 240</t>
  </si>
  <si>
    <t>939 0113 0900100 240 220</t>
  </si>
  <si>
    <t>939 0113 0900100 240 226</t>
  </si>
  <si>
    <t xml:space="preserve">939 0113 0920100 </t>
  </si>
  <si>
    <t>939 0113 0920100 630</t>
  </si>
  <si>
    <t>939 0113 0920100 630 240</t>
  </si>
  <si>
    <t>939 0113 0920100 630 242</t>
  </si>
  <si>
    <t xml:space="preserve">939 0113 0920500 </t>
  </si>
  <si>
    <t xml:space="preserve">939 0113 0920500 850 </t>
  </si>
  <si>
    <t>939 0113 0920500 850 290</t>
  </si>
  <si>
    <t>939 0113 3300100</t>
  </si>
  <si>
    <t>939 0113 3300100 240</t>
  </si>
  <si>
    <t>939 0113 3300100 240 220</t>
  </si>
  <si>
    <t>939 0113 3300100 240 226</t>
  </si>
  <si>
    <t>939 0113 3300100 240 300</t>
  </si>
  <si>
    <t>939 0113 3300100 240 340</t>
  </si>
  <si>
    <t>939 0113 7950200</t>
  </si>
  <si>
    <t>939 0113 7950200 240</t>
  </si>
  <si>
    <t>939 0113 7950200 240 220</t>
  </si>
  <si>
    <t>939 0113 7950200 240 226</t>
  </si>
  <si>
    <t>939 0113 7950400</t>
  </si>
  <si>
    <t>939 0113 7950400 240</t>
  </si>
  <si>
    <t>939 0113 7950400 240 220</t>
  </si>
  <si>
    <t>939 0113 7950400 240 226</t>
  </si>
  <si>
    <t>939 0113 7950500</t>
  </si>
  <si>
    <t>939 0113 7950500 240</t>
  </si>
  <si>
    <t>939 0113 7950500 240 220</t>
  </si>
  <si>
    <t>939 0113 7950500 240 226</t>
  </si>
  <si>
    <t xml:space="preserve">939 0309 2190100 </t>
  </si>
  <si>
    <t>939 0309 2190100 240</t>
  </si>
  <si>
    <t>939 0309 2190300</t>
  </si>
  <si>
    <t>939 0309 2190300 240</t>
  </si>
  <si>
    <t>939 0309 2190300 240 220</t>
  </si>
  <si>
    <t>939 0309 2190300 240 226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</si>
  <si>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</si>
  <si>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 xml:space="preserve">939 0401 5100200 </t>
  </si>
  <si>
    <t>939 0401 5100200 240</t>
  </si>
  <si>
    <t>939 0401 5100200 240 220</t>
  </si>
  <si>
    <t>939 0401 5100200 240 226</t>
  </si>
  <si>
    <t>939 0503 6000100 240</t>
  </si>
  <si>
    <t>939 0503 6000100 240 220</t>
  </si>
  <si>
    <t>939 0503 6000100 240 226</t>
  </si>
  <si>
    <t>939 0503 6000104 244 340</t>
  </si>
  <si>
    <t>939 0503 6000200 240</t>
  </si>
  <si>
    <t>939 0503 6000200 240 220</t>
  </si>
  <si>
    <t>939 0503 6000200 240 226</t>
  </si>
  <si>
    <t>939 0503 6000200 240 300</t>
  </si>
  <si>
    <t>939 0503 6000200 240 310</t>
  </si>
  <si>
    <t>939 0503 6000300 240</t>
  </si>
  <si>
    <t>939 0503 6000300 240 220</t>
  </si>
  <si>
    <t>939 0503 6000300 240 226</t>
  </si>
  <si>
    <t>939 0503 6000300 240 300</t>
  </si>
  <si>
    <t>939 0503 6000300 240 340</t>
  </si>
  <si>
    <t>939 0503 6000400 240</t>
  </si>
  <si>
    <t>939 0503 6000400 240 220</t>
  </si>
  <si>
    <t>939 0503 6000400 240 226</t>
  </si>
  <si>
    <t>939 0503 6000400 240 300</t>
  </si>
  <si>
    <t>939 0503 6000400 240 310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</si>
  <si>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</si>
  <si>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</si>
  <si>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</si>
  <si>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>939 0705 4280100 240 220</t>
  </si>
  <si>
    <t>939 0705 4280100 240 226</t>
  </si>
  <si>
    <t xml:space="preserve">939 0707 4310100 </t>
  </si>
  <si>
    <t>939 0707 4310100 240</t>
  </si>
  <si>
    <t>939 0707 4310100 240 220</t>
  </si>
  <si>
    <t>939 0707 4310100 240 226</t>
  </si>
  <si>
    <t>939 0707 7950100</t>
  </si>
  <si>
    <t>939 0707 7950100 240</t>
  </si>
  <si>
    <t>939 0707 7950100 240 220</t>
  </si>
  <si>
    <t>939 0707 7950100 240 226</t>
  </si>
  <si>
    <t xml:space="preserve">939 0801 4400100 </t>
  </si>
  <si>
    <t>939 0801 4400100 240</t>
  </si>
  <si>
    <t>939 0801 4400100 240 220</t>
  </si>
  <si>
    <t>939 0801 4400100 240 226</t>
  </si>
  <si>
    <t xml:space="preserve">939 0801 4400200 </t>
  </si>
  <si>
    <t>939 0801 4400200 240</t>
  </si>
  <si>
    <t>939 0801 4400200 240 220</t>
  </si>
  <si>
    <t>939 0801 4400200 240 226</t>
  </si>
  <si>
    <t>939 1003 5050100</t>
  </si>
  <si>
    <t>939 1003 5050100 310</t>
  </si>
  <si>
    <t>939 1003 5050100 310 260</t>
  </si>
  <si>
    <t>939 1003 5050100 310 263</t>
  </si>
  <si>
    <t xml:space="preserve">939 1004 0028002 120 </t>
  </si>
  <si>
    <t>939 1004 0028002 120 210</t>
  </si>
  <si>
    <t>939 1004 0028002 120 211</t>
  </si>
  <si>
    <t>939 1004 0028002 120 213</t>
  </si>
  <si>
    <t>939 1004 0028002 240</t>
  </si>
  <si>
    <t>939 1004 0028002 240 220</t>
  </si>
  <si>
    <t>939 1004 0028002 240 221</t>
  </si>
  <si>
    <t>939 1004 0028002 240 222</t>
  </si>
  <si>
    <t>939 1004 0028002 240 225</t>
  </si>
  <si>
    <t>939 1004 0028002 240 226</t>
  </si>
  <si>
    <t>939 1004 0028002 240 300</t>
  </si>
  <si>
    <t>939 0104 0028002 240 310</t>
  </si>
  <si>
    <t>939 1004 0028002 240 340</t>
  </si>
  <si>
    <t>939 1004 5118003</t>
  </si>
  <si>
    <t xml:space="preserve">939 1004 5118003 310 </t>
  </si>
  <si>
    <t>939 1004 5118003 310 260</t>
  </si>
  <si>
    <t>939 1004 5118004</t>
  </si>
  <si>
    <t xml:space="preserve">939 1004 5118004 310 </t>
  </si>
  <si>
    <t>939 1004 5118004 310 220</t>
  </si>
  <si>
    <t>939 1004 5118004 310 226</t>
  </si>
  <si>
    <t>939 1102 4870100</t>
  </si>
  <si>
    <t>939 1102 4870100 240</t>
  </si>
  <si>
    <t>939 1102 4870100 240 220</t>
  </si>
  <si>
    <t>939 1102 4870100 240 226</t>
  </si>
  <si>
    <t>939 1102 4870100 240 290</t>
  </si>
  <si>
    <t xml:space="preserve">939 1202 4570100 </t>
  </si>
  <si>
    <t>939 1202 4570100 240</t>
  </si>
  <si>
    <t>939 1202 4570100 240 220</t>
  </si>
  <si>
    <t>939 1202 4570100 240 226</t>
  </si>
  <si>
    <t xml:space="preserve">939 1202 4570300 </t>
  </si>
  <si>
    <t>939 1202 4570300 240</t>
  </si>
  <si>
    <t>939 1202 4570300 240 220</t>
  </si>
  <si>
    <t>939 1202 4570300 240 226</t>
  </si>
  <si>
    <t>939 1004 0028002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</si>
  <si>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</si>
  <si>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</si>
  <si>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</si>
  <si>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</si>
  <si>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</si>
  <si>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Социальные выплаты гражданам, кроме публичных нормативных социальных выплат</t>
  </si>
  <si>
    <t>981 0107 0200100 240 220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</si>
  <si>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</si>
  <si>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</si>
  <si>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</si>
  <si>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</si>
  <si>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</si>
  <si>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>939 0113 7950200 240 290</t>
  </si>
  <si>
    <t>939 0113 7950400 240 290</t>
  </si>
  <si>
    <t>939 0113 7950500 240 290</t>
  </si>
  <si>
    <t>939 0309 2190100 240 290</t>
  </si>
  <si>
    <t>939 0707 7950100 240 290</t>
  </si>
  <si>
    <t>61,8</t>
  </si>
  <si>
    <t>197,4</t>
  </si>
  <si>
    <t>387,6</t>
  </si>
  <si>
    <t>117,4</t>
  </si>
  <si>
    <t>0,9</t>
  </si>
  <si>
    <t>муниципального округа СОСНОВАЯ ПОЛЯНА за 1 квартал 2014 года</t>
  </si>
  <si>
    <t xml:space="preserve">Утверждено  по бюджету 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</si>
  <si>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1 квартал 2014 года</t>
  </si>
  <si>
    <t>Фактические затраты на денежное содержание муниципальных служащих составили - 2 196,5 тыс.руб.</t>
  </si>
  <si>
    <t>Муниципальный округ СОСНОВАЯ ПОЛЯНА за 1 квартал 2014 года.</t>
  </si>
  <si>
    <t>002 03 00</t>
  </si>
  <si>
    <t>III.</t>
  </si>
  <si>
    <t>120</t>
  </si>
  <si>
    <t>320</t>
  </si>
  <si>
    <t>002 80 01</t>
  </si>
  <si>
    <t>090 01 00</t>
  </si>
  <si>
    <t>092 01 00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</si>
  <si>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</si>
  <si>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</si>
  <si>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</si>
  <si>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</si>
  <si>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</si>
  <si>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</si>
  <si>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</si>
  <si>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</si>
  <si>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</si>
  <si>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</si>
  <si>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</si>
  <si>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</si>
  <si>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</si>
  <si>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</si>
  <si>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</si>
  <si>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</si>
  <si>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</si>
  <si>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 xml:space="preserve">511 80 03 </t>
  </si>
  <si>
    <t>511 80 03</t>
  </si>
  <si>
    <t>310</t>
  </si>
  <si>
    <t>457 03 00</t>
  </si>
  <si>
    <t>219 01 00</t>
  </si>
  <si>
    <t>092 02 00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</si>
  <si>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</si>
  <si>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</si>
  <si>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</si>
  <si>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</si>
  <si>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</si>
  <si>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</si>
  <si>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Погашение кредиторской задолженности по выполнению оформления к праздничным мероприятиям на территории муниципального образования</t>
  </si>
  <si>
    <t>Прочая закупка товаров, работ и услуг для обеспечения государственных (муниципальных) нужд</t>
  </si>
  <si>
    <t>Организация и проведение досуговых мероприятий для жителей муниципального образования</t>
  </si>
  <si>
    <t>27.2.</t>
  </si>
  <si>
    <t>1.5.</t>
  </si>
  <si>
    <t>1.6.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</si>
  <si>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</si>
  <si>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</si>
  <si>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</si>
  <si>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</si>
  <si>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</si>
  <si>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</si>
  <si>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</si>
  <si>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Москвы и Санкт-Петербурга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</si>
</sst>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1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2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21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wrapText="1"/>
    </xf>
    <xf numFmtId="4" fontId="22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3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173" fontId="2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/>
    </xf>
    <xf numFmtId="173" fontId="2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1" fontId="19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3" fillId="33" borderId="14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zoomScalePageLayoutView="0" workbookViewId="0" topLeftCell="A92">
      <selection activeCell="B97" sqref="B9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60" t="s">
        <v>341</v>
      </c>
      <c r="B1" s="260"/>
      <c r="C1" s="260"/>
      <c r="D1" s="260"/>
    </row>
    <row r="2" spans="1:4" ht="15" customHeight="1">
      <c r="A2" s="260" t="s">
        <v>340</v>
      </c>
      <c r="B2" s="260"/>
      <c r="C2" s="260"/>
      <c r="D2" s="260"/>
    </row>
    <row r="3" spans="1:4" ht="14.25" customHeight="1">
      <c r="A3" s="260" t="s">
        <v>626</v>
      </c>
      <c r="B3" s="260"/>
      <c r="C3" s="260"/>
      <c r="D3" s="260"/>
    </row>
    <row r="4" spans="1:4" ht="20.25" customHeight="1">
      <c r="A4" s="261" t="s">
        <v>465</v>
      </c>
      <c r="B4" s="261"/>
      <c r="C4" s="261"/>
      <c r="D4" s="261"/>
    </row>
    <row r="5" spans="1:4" ht="68.25" customHeight="1">
      <c r="A5" s="1" t="s">
        <v>19</v>
      </c>
      <c r="B5" s="1" t="s">
        <v>8</v>
      </c>
      <c r="C5" s="2" t="s">
        <v>866</v>
      </c>
      <c r="D5" s="2" t="s">
        <v>331</v>
      </c>
    </row>
    <row r="6" spans="1:4" ht="12.75">
      <c r="A6" s="264" t="s">
        <v>9</v>
      </c>
      <c r="B6" s="265"/>
      <c r="C6" s="265"/>
      <c r="D6" s="266"/>
    </row>
    <row r="7" spans="1:4" ht="14.25" customHeight="1">
      <c r="A7" s="105" t="s">
        <v>414</v>
      </c>
      <c r="B7" s="32" t="s">
        <v>10</v>
      </c>
      <c r="C7" s="52">
        <f>C8+C14+C17</f>
        <v>53022</v>
      </c>
      <c r="D7" s="52">
        <f>D8+D14+D17</f>
        <v>8878</v>
      </c>
    </row>
    <row r="8" spans="1:4" ht="25.5" customHeight="1">
      <c r="A8" s="106" t="s">
        <v>415</v>
      </c>
      <c r="B8" s="71" t="s">
        <v>400</v>
      </c>
      <c r="C8" s="107">
        <f>C9+C10+C11+C12+C13</f>
        <v>46697</v>
      </c>
      <c r="D8" s="107">
        <f>D9+D10+D11+D12+D13</f>
        <v>7942.4</v>
      </c>
    </row>
    <row r="9" spans="1:4" ht="25.5" customHeight="1">
      <c r="A9" s="36" t="s">
        <v>402</v>
      </c>
      <c r="B9" s="11" t="s">
        <v>401</v>
      </c>
      <c r="C9" s="39">
        <v>33800</v>
      </c>
      <c r="D9" s="3">
        <v>5318.4</v>
      </c>
    </row>
    <row r="10" spans="1:4" ht="39" customHeight="1">
      <c r="A10" s="36" t="s">
        <v>453</v>
      </c>
      <c r="B10" s="11" t="s">
        <v>403</v>
      </c>
      <c r="C10" s="39">
        <v>100</v>
      </c>
      <c r="D10" s="3">
        <v>-14.1</v>
      </c>
    </row>
    <row r="11" spans="1:4" ht="41.25" customHeight="1">
      <c r="A11" s="36" t="s">
        <v>404</v>
      </c>
      <c r="B11" s="11" t="s">
        <v>405</v>
      </c>
      <c r="C11" s="39">
        <v>9332</v>
      </c>
      <c r="D11" s="3">
        <v>1072</v>
      </c>
    </row>
    <row r="12" spans="1:4" ht="53.25" customHeight="1">
      <c r="A12" s="36" t="s">
        <v>406</v>
      </c>
      <c r="B12" s="11" t="s">
        <v>407</v>
      </c>
      <c r="C12" s="39">
        <v>100</v>
      </c>
      <c r="D12" s="3">
        <v>-0.8</v>
      </c>
    </row>
    <row r="13" spans="1:4" ht="27" customHeight="1">
      <c r="A13" s="36" t="s">
        <v>408</v>
      </c>
      <c r="B13" s="11" t="s">
        <v>409</v>
      </c>
      <c r="C13" s="39">
        <v>3365</v>
      </c>
      <c r="D13" s="3">
        <v>1566.9</v>
      </c>
    </row>
    <row r="14" spans="1:4" ht="25.5" customHeight="1">
      <c r="A14" s="106" t="s">
        <v>416</v>
      </c>
      <c r="B14" s="71" t="s">
        <v>11</v>
      </c>
      <c r="C14" s="108">
        <f>SUM(C15+C16)</f>
        <v>6295</v>
      </c>
      <c r="D14" s="108">
        <f>SUM(D15+D16)</f>
        <v>905.9000000000001</v>
      </c>
    </row>
    <row r="15" spans="1:4" ht="25.5" customHeight="1">
      <c r="A15" s="36" t="s">
        <v>410</v>
      </c>
      <c r="B15" s="11" t="s">
        <v>11</v>
      </c>
      <c r="C15" s="39">
        <v>6195</v>
      </c>
      <c r="D15" s="3">
        <v>908.2</v>
      </c>
    </row>
    <row r="16" spans="1:4" ht="38.25" customHeight="1">
      <c r="A16" s="36" t="s">
        <v>411</v>
      </c>
      <c r="B16" s="11" t="s">
        <v>412</v>
      </c>
      <c r="C16" s="39">
        <v>100</v>
      </c>
      <c r="D16" s="3">
        <v>-2.3</v>
      </c>
    </row>
    <row r="17" spans="1:4" ht="27.75" customHeight="1">
      <c r="A17" s="106" t="s">
        <v>627</v>
      </c>
      <c r="B17" s="314" t="s">
        <v>629</v>
      </c>
      <c r="C17" s="108">
        <f>SUM(C18)</f>
        <v>30</v>
      </c>
      <c r="D17" s="108">
        <f>SUM(D18)</f>
        <v>29.7</v>
      </c>
    </row>
    <row r="18" spans="1:4" ht="52.5" customHeight="1">
      <c r="A18" s="36" t="s">
        <v>628</v>
      </c>
      <c r="B18" s="315" t="s">
        <v>630</v>
      </c>
      <c r="C18" s="39">
        <v>30</v>
      </c>
      <c r="D18" s="3">
        <v>29.7</v>
      </c>
    </row>
    <row r="19" spans="1:4" ht="15" customHeight="1">
      <c r="A19" s="105" t="s">
        <v>417</v>
      </c>
      <c r="B19" s="32" t="s">
        <v>12</v>
      </c>
      <c r="C19" s="41">
        <f>C20</f>
        <v>5008.7</v>
      </c>
      <c r="D19" s="41">
        <f>D20</f>
        <v>309.4</v>
      </c>
    </row>
    <row r="20" spans="1:4" ht="15" customHeight="1">
      <c r="A20" s="106" t="s">
        <v>418</v>
      </c>
      <c r="B20" s="71" t="s">
        <v>24</v>
      </c>
      <c r="C20" s="108">
        <f>C21</f>
        <v>5008.7</v>
      </c>
      <c r="D20" s="108">
        <f>D21</f>
        <v>309.4</v>
      </c>
    </row>
    <row r="21" spans="1:4" ht="64.5" customHeight="1">
      <c r="A21" s="36" t="s">
        <v>20</v>
      </c>
      <c r="B21" s="11" t="s">
        <v>53</v>
      </c>
      <c r="C21" s="39">
        <v>5008.7</v>
      </c>
      <c r="D21" s="3">
        <v>309.4</v>
      </c>
    </row>
    <row r="22" spans="1:4" ht="40.5" customHeight="1">
      <c r="A22" s="106" t="s">
        <v>631</v>
      </c>
      <c r="B22" s="152" t="s">
        <v>634</v>
      </c>
      <c r="C22" s="108">
        <f>SUM(C23)</f>
        <v>10</v>
      </c>
      <c r="D22" s="108">
        <f>SUM(D23)</f>
        <v>0</v>
      </c>
    </row>
    <row r="23" spans="1:4" ht="19.5" customHeight="1">
      <c r="A23" s="36" t="s">
        <v>632</v>
      </c>
      <c r="B23" s="316" t="s">
        <v>635</v>
      </c>
      <c r="C23" s="39">
        <f>SUM(C24)</f>
        <v>10</v>
      </c>
      <c r="D23" s="39">
        <f>SUM(D24)</f>
        <v>0</v>
      </c>
    </row>
    <row r="24" spans="1:4" ht="27" customHeight="1">
      <c r="A24" s="36" t="s">
        <v>633</v>
      </c>
      <c r="B24" s="33" t="s">
        <v>21</v>
      </c>
      <c r="C24" s="39">
        <v>10</v>
      </c>
      <c r="D24" s="3">
        <v>0</v>
      </c>
    </row>
    <row r="25" spans="1:4" ht="26.25" customHeight="1">
      <c r="A25" s="109" t="s">
        <v>413</v>
      </c>
      <c r="B25" s="32" t="s">
        <v>72</v>
      </c>
      <c r="C25" s="55">
        <f aca="true" t="shared" si="0" ref="C25:D28">C26</f>
        <v>1700</v>
      </c>
      <c r="D25" s="55">
        <f t="shared" si="0"/>
        <v>0</v>
      </c>
    </row>
    <row r="26" spans="1:4" ht="17.25" customHeight="1">
      <c r="A26" s="110" t="s">
        <v>522</v>
      </c>
      <c r="B26" s="71" t="s">
        <v>523</v>
      </c>
      <c r="C26" s="111">
        <f>C27</f>
        <v>1700</v>
      </c>
      <c r="D26" s="111">
        <f>D27</f>
        <v>0</v>
      </c>
    </row>
    <row r="27" spans="1:4" ht="17.25" customHeight="1">
      <c r="A27" s="110" t="s">
        <v>636</v>
      </c>
      <c r="B27" s="71" t="s">
        <v>637</v>
      </c>
      <c r="C27" s="111">
        <f>SUM(C28)</f>
        <v>1700</v>
      </c>
      <c r="D27" s="111">
        <f>SUM(D28)</f>
        <v>0</v>
      </c>
    </row>
    <row r="28" spans="1:4" ht="37.5" customHeight="1">
      <c r="A28" s="7" t="s">
        <v>489</v>
      </c>
      <c r="B28" s="11" t="s">
        <v>494</v>
      </c>
      <c r="C28" s="3">
        <f t="shared" si="0"/>
        <v>1700</v>
      </c>
      <c r="D28" s="3">
        <f t="shared" si="0"/>
        <v>0</v>
      </c>
    </row>
    <row r="29" spans="1:4" ht="64.5" customHeight="1">
      <c r="A29" s="7" t="s">
        <v>496</v>
      </c>
      <c r="B29" s="11" t="s">
        <v>495</v>
      </c>
      <c r="C29" s="3">
        <v>1700</v>
      </c>
      <c r="D29" s="3">
        <v>0</v>
      </c>
    </row>
    <row r="30" spans="1:4" ht="30" customHeight="1" hidden="1">
      <c r="A30" s="147" t="s">
        <v>528</v>
      </c>
      <c r="B30" s="32" t="s">
        <v>529</v>
      </c>
      <c r="C30" s="55">
        <f>SUM(C31)</f>
        <v>0</v>
      </c>
      <c r="D30" s="55">
        <f>SUM(D31)</f>
        <v>0</v>
      </c>
    </row>
    <row r="31" spans="1:4" ht="125.25" customHeight="1" hidden="1">
      <c r="A31" s="110" t="s">
        <v>530</v>
      </c>
      <c r="B31" s="71" t="s">
        <v>577</v>
      </c>
      <c r="C31" s="111">
        <f>SUM(C32)</f>
        <v>0</v>
      </c>
      <c r="D31" s="111">
        <f>SUM(D32)</f>
        <v>0</v>
      </c>
    </row>
    <row r="32" spans="1:4" ht="103.5" customHeight="1" hidden="1">
      <c r="A32" s="7" t="s">
        <v>531</v>
      </c>
      <c r="B32" s="11" t="s">
        <v>588</v>
      </c>
      <c r="C32" s="3">
        <v>0</v>
      </c>
      <c r="D32" s="3">
        <v>0</v>
      </c>
    </row>
    <row r="33" spans="1:4" ht="15.75" customHeight="1">
      <c r="A33" s="105" t="s">
        <v>22</v>
      </c>
      <c r="B33" s="32" t="s">
        <v>13</v>
      </c>
      <c r="C33" s="55">
        <f>C34+C36</f>
        <v>1218</v>
      </c>
      <c r="D33" s="55">
        <f>D34+D36</f>
        <v>291.4</v>
      </c>
    </row>
    <row r="34" spans="1:4" ht="67.5" customHeight="1">
      <c r="A34" s="106" t="s">
        <v>419</v>
      </c>
      <c r="B34" s="71" t="s">
        <v>14</v>
      </c>
      <c r="C34" s="111">
        <f>SUM(C35)</f>
        <v>205</v>
      </c>
      <c r="D34" s="111">
        <f>SUM(D35)</f>
        <v>56.4</v>
      </c>
    </row>
    <row r="35" spans="1:4" ht="63" customHeight="1">
      <c r="A35" s="112" t="s">
        <v>71</v>
      </c>
      <c r="B35" s="38" t="s">
        <v>14</v>
      </c>
      <c r="C35" s="40">
        <v>205</v>
      </c>
      <c r="D35" s="40">
        <v>56.4</v>
      </c>
    </row>
    <row r="36" spans="1:4" ht="24.75" customHeight="1">
      <c r="A36" s="106" t="s">
        <v>52</v>
      </c>
      <c r="B36" s="71" t="s">
        <v>25</v>
      </c>
      <c r="C36" s="111">
        <f>C37</f>
        <v>1013</v>
      </c>
      <c r="D36" s="111">
        <f>D37</f>
        <v>235</v>
      </c>
    </row>
    <row r="37" spans="1:4" ht="67.5" customHeight="1">
      <c r="A37" s="112" t="s">
        <v>23</v>
      </c>
      <c r="B37" s="38" t="s">
        <v>54</v>
      </c>
      <c r="C37" s="40">
        <f>SUM(C38+C39+C40)+C41</f>
        <v>1013</v>
      </c>
      <c r="D37" s="40">
        <f>SUM(D38+D39+D40)+D41</f>
        <v>235</v>
      </c>
    </row>
    <row r="38" spans="1:4" ht="53.25" customHeight="1">
      <c r="A38" s="36" t="s">
        <v>420</v>
      </c>
      <c r="B38" s="38" t="s">
        <v>423</v>
      </c>
      <c r="C38" s="3">
        <v>813</v>
      </c>
      <c r="D38" s="3">
        <v>170</v>
      </c>
    </row>
    <row r="39" spans="1:4" ht="52.5" customHeight="1">
      <c r="A39" s="36" t="s">
        <v>421</v>
      </c>
      <c r="B39" s="38" t="s">
        <v>423</v>
      </c>
      <c r="C39" s="3">
        <v>50</v>
      </c>
      <c r="D39" s="3">
        <v>40</v>
      </c>
    </row>
    <row r="40" spans="1:4" ht="51.75" customHeight="1">
      <c r="A40" s="36" t="s">
        <v>422</v>
      </c>
      <c r="B40" s="38" t="s">
        <v>423</v>
      </c>
      <c r="C40" s="3">
        <v>100</v>
      </c>
      <c r="D40" s="3">
        <v>25</v>
      </c>
    </row>
    <row r="41" spans="1:4" ht="66.75" customHeight="1">
      <c r="A41" s="36" t="s">
        <v>638</v>
      </c>
      <c r="B41" s="315" t="s">
        <v>639</v>
      </c>
      <c r="C41" s="3">
        <v>50</v>
      </c>
      <c r="D41" s="3">
        <v>0</v>
      </c>
    </row>
    <row r="42" spans="1:4" ht="20.25" customHeight="1">
      <c r="A42" s="105" t="s">
        <v>640</v>
      </c>
      <c r="B42" s="32" t="s">
        <v>643</v>
      </c>
      <c r="C42" s="55">
        <f>C43</f>
        <v>10</v>
      </c>
      <c r="D42" s="55">
        <f>D43</f>
        <v>0</v>
      </c>
    </row>
    <row r="43" spans="1:4" ht="18.75" customHeight="1">
      <c r="A43" s="106" t="s">
        <v>641</v>
      </c>
      <c r="B43" s="314" t="s">
        <v>644</v>
      </c>
      <c r="C43" s="111">
        <f>SUM(C44)</f>
        <v>10</v>
      </c>
      <c r="D43" s="111">
        <f>SUM(D44)</f>
        <v>0</v>
      </c>
    </row>
    <row r="44" spans="1:4" ht="39.75" customHeight="1">
      <c r="A44" s="112" t="s">
        <v>642</v>
      </c>
      <c r="B44" s="315" t="s">
        <v>645</v>
      </c>
      <c r="C44" s="40">
        <v>10</v>
      </c>
      <c r="D44" s="40">
        <v>0</v>
      </c>
    </row>
    <row r="45" spans="1:4" ht="15" customHeight="1">
      <c r="A45" s="105" t="s">
        <v>425</v>
      </c>
      <c r="B45" s="32" t="s">
        <v>15</v>
      </c>
      <c r="C45" s="41">
        <f>C46</f>
        <v>11545.400000000001</v>
      </c>
      <c r="D45" s="41">
        <f>D46</f>
        <v>2692.0000000000005</v>
      </c>
    </row>
    <row r="46" spans="1:4" ht="23.25" customHeight="1">
      <c r="A46" s="36" t="s">
        <v>424</v>
      </c>
      <c r="B46" s="11" t="s">
        <v>26</v>
      </c>
      <c r="C46" s="39">
        <f>C47+C50</f>
        <v>11545.400000000001</v>
      </c>
      <c r="D46" s="39">
        <f>D47+D50</f>
        <v>2692.0000000000005</v>
      </c>
    </row>
    <row r="47" spans="1:4" ht="24.75" customHeight="1" hidden="1">
      <c r="A47" s="106" t="s">
        <v>426</v>
      </c>
      <c r="B47" s="71" t="s">
        <v>27</v>
      </c>
      <c r="C47" s="108">
        <f>C48</f>
        <v>0</v>
      </c>
      <c r="D47" s="108">
        <f>D48</f>
        <v>0</v>
      </c>
    </row>
    <row r="48" spans="1:4" ht="27" customHeight="1" hidden="1">
      <c r="A48" s="36" t="s">
        <v>524</v>
      </c>
      <c r="B48" s="11" t="s">
        <v>28</v>
      </c>
      <c r="C48" s="39">
        <f>C49</f>
        <v>0</v>
      </c>
      <c r="D48" s="39">
        <f>D49</f>
        <v>0</v>
      </c>
    </row>
    <row r="49" spans="1:4" ht="50.25" customHeight="1" hidden="1">
      <c r="A49" s="36" t="s">
        <v>525</v>
      </c>
      <c r="B49" s="11" t="s">
        <v>526</v>
      </c>
      <c r="C49" s="39">
        <v>0</v>
      </c>
      <c r="D49" s="3">
        <v>0</v>
      </c>
    </row>
    <row r="50" spans="1:4" ht="25.5" customHeight="1">
      <c r="A50" s="110" t="s">
        <v>427</v>
      </c>
      <c r="B50" s="71" t="s">
        <v>75</v>
      </c>
      <c r="C50" s="108">
        <f>C51+C54</f>
        <v>11545.400000000001</v>
      </c>
      <c r="D50" s="108">
        <f>D51+D54</f>
        <v>2692.0000000000005</v>
      </c>
    </row>
    <row r="51" spans="1:4" ht="38.25" customHeight="1">
      <c r="A51" s="113" t="s">
        <v>428</v>
      </c>
      <c r="B51" s="72" t="s">
        <v>76</v>
      </c>
      <c r="C51" s="114">
        <f>C52+C53</f>
        <v>2277.3</v>
      </c>
      <c r="D51" s="114">
        <f>D52+D53</f>
        <v>527.4</v>
      </c>
    </row>
    <row r="52" spans="1:4" ht="51" customHeight="1">
      <c r="A52" s="7" t="s">
        <v>430</v>
      </c>
      <c r="B52" s="11" t="s">
        <v>77</v>
      </c>
      <c r="C52" s="39">
        <v>2272</v>
      </c>
      <c r="D52" s="3">
        <v>527.4</v>
      </c>
    </row>
    <row r="53" spans="1:4" ht="88.5" customHeight="1">
      <c r="A53" s="7" t="s">
        <v>429</v>
      </c>
      <c r="B53" s="11" t="s">
        <v>158</v>
      </c>
      <c r="C53" s="39">
        <v>5.3</v>
      </c>
      <c r="D53" s="3">
        <v>0</v>
      </c>
    </row>
    <row r="54" spans="1:4" ht="38.25" customHeight="1">
      <c r="A54" s="113" t="s">
        <v>440</v>
      </c>
      <c r="B54" s="72" t="s">
        <v>445</v>
      </c>
      <c r="C54" s="114">
        <f>C55</f>
        <v>9268.1</v>
      </c>
      <c r="D54" s="114">
        <f>D55</f>
        <v>2164.6000000000004</v>
      </c>
    </row>
    <row r="55" spans="1:4" ht="63.75" customHeight="1">
      <c r="A55" s="7" t="s">
        <v>441</v>
      </c>
      <c r="B55" s="11" t="s">
        <v>444</v>
      </c>
      <c r="C55" s="39">
        <f>C56+C57</f>
        <v>9268.1</v>
      </c>
      <c r="D55" s="39">
        <f>D56+D57</f>
        <v>2164.6000000000004</v>
      </c>
    </row>
    <row r="56" spans="1:4" ht="51" customHeight="1">
      <c r="A56" s="7" t="s">
        <v>442</v>
      </c>
      <c r="B56" s="11" t="s">
        <v>84</v>
      </c>
      <c r="C56" s="39">
        <v>6369.7</v>
      </c>
      <c r="D56" s="3">
        <v>1592.4</v>
      </c>
    </row>
    <row r="57" spans="1:4" ht="39" customHeight="1">
      <c r="A57" s="8" t="s">
        <v>443</v>
      </c>
      <c r="B57" s="11" t="s">
        <v>446</v>
      </c>
      <c r="C57" s="39">
        <v>2898.4</v>
      </c>
      <c r="D57" s="40">
        <v>572.2</v>
      </c>
    </row>
    <row r="58" spans="1:4" ht="14.25" customHeight="1">
      <c r="A58" s="8"/>
      <c r="B58" s="32" t="s">
        <v>85</v>
      </c>
      <c r="C58" s="41">
        <f>C7+C19+C25+C30+C33+C45+C42+C22</f>
        <v>72514.1</v>
      </c>
      <c r="D58" s="41">
        <f>D7+D19+D25+D30+D33+D45+D42+D22</f>
        <v>12170.8</v>
      </c>
    </row>
    <row r="59" spans="1:4" ht="15" customHeight="1">
      <c r="A59" s="264" t="s">
        <v>16</v>
      </c>
      <c r="B59" s="265"/>
      <c r="C59" s="265"/>
      <c r="D59" s="266"/>
    </row>
    <row r="60" spans="1:4" ht="25.5" customHeight="1">
      <c r="A60" s="149" t="s">
        <v>589</v>
      </c>
      <c r="B60" s="78" t="s">
        <v>86</v>
      </c>
      <c r="C60" s="79">
        <f>C61</f>
        <v>2774.8</v>
      </c>
      <c r="D60" s="79">
        <f>D61</f>
        <v>556.4</v>
      </c>
    </row>
    <row r="61" spans="1:4" ht="15" customHeight="1">
      <c r="A61" s="150" t="s">
        <v>590</v>
      </c>
      <c r="B61" s="42" t="s">
        <v>55</v>
      </c>
      <c r="C61" s="43">
        <f>C62+C73</f>
        <v>2774.8</v>
      </c>
      <c r="D61" s="43">
        <f>D62+D73</f>
        <v>556.4</v>
      </c>
    </row>
    <row r="62" spans="1:4" ht="39.75" customHeight="1">
      <c r="A62" s="150" t="s">
        <v>591</v>
      </c>
      <c r="B62" s="44" t="s">
        <v>29</v>
      </c>
      <c r="C62" s="52">
        <f>C63</f>
        <v>1074.2</v>
      </c>
      <c r="D62" s="52">
        <f>D63</f>
        <v>272</v>
      </c>
    </row>
    <row r="63" spans="1:4" ht="13.5" customHeight="1">
      <c r="A63" s="150" t="s">
        <v>646</v>
      </c>
      <c r="B63" s="5" t="s">
        <v>87</v>
      </c>
      <c r="C63" s="52">
        <f>C64+C69</f>
        <v>1074.2</v>
      </c>
      <c r="D63" s="52">
        <f>D64+D69</f>
        <v>272</v>
      </c>
    </row>
    <row r="64" spans="1:4" ht="29.25" customHeight="1">
      <c r="A64" s="151" t="s">
        <v>647</v>
      </c>
      <c r="B64" s="34" t="s">
        <v>847</v>
      </c>
      <c r="C64" s="107">
        <f>C65</f>
        <v>1044.2</v>
      </c>
      <c r="D64" s="107">
        <f>D65</f>
        <v>264.5</v>
      </c>
    </row>
    <row r="65" spans="1:4" ht="14.25" customHeight="1">
      <c r="A65" s="153" t="s">
        <v>648</v>
      </c>
      <c r="B65" s="154" t="s">
        <v>30</v>
      </c>
      <c r="C65" s="155">
        <f>C66+C67+C68</f>
        <v>1044.2</v>
      </c>
      <c r="D65" s="155">
        <f>D66+D67+D68</f>
        <v>264.5</v>
      </c>
    </row>
    <row r="66" spans="1:4" ht="14.25" customHeight="1">
      <c r="A66" s="148" t="s">
        <v>649</v>
      </c>
      <c r="B66" s="6" t="s">
        <v>31</v>
      </c>
      <c r="C66" s="35">
        <v>833.8</v>
      </c>
      <c r="D66" s="39">
        <v>202.7</v>
      </c>
    </row>
    <row r="67" spans="1:4" ht="13.5" customHeight="1">
      <c r="A67" s="148" t="s">
        <v>650</v>
      </c>
      <c r="B67" s="6" t="s">
        <v>32</v>
      </c>
      <c r="C67" s="35">
        <v>210.4</v>
      </c>
      <c r="D67" s="45" t="s">
        <v>860</v>
      </c>
    </row>
    <row r="68" spans="1:4" ht="13.5" customHeight="1" hidden="1">
      <c r="A68" s="148" t="s">
        <v>651</v>
      </c>
      <c r="B68" s="6" t="s">
        <v>33</v>
      </c>
      <c r="C68" s="35">
        <v>0</v>
      </c>
      <c r="D68" s="39">
        <v>0</v>
      </c>
    </row>
    <row r="69" spans="1:4" ht="27" customHeight="1">
      <c r="A69" s="151" t="s">
        <v>652</v>
      </c>
      <c r="B69" s="34" t="s">
        <v>685</v>
      </c>
      <c r="C69" s="107">
        <f>SUM(C70)</f>
        <v>30</v>
      </c>
      <c r="D69" s="107">
        <f>SUM(D70)</f>
        <v>7.5</v>
      </c>
    </row>
    <row r="70" spans="1:4" ht="13.5" customHeight="1">
      <c r="A70" s="153" t="s">
        <v>653</v>
      </c>
      <c r="B70" s="154" t="s">
        <v>35</v>
      </c>
      <c r="C70" s="155">
        <f>C71+C72</f>
        <v>30</v>
      </c>
      <c r="D70" s="155">
        <f>D71+D72</f>
        <v>7.5</v>
      </c>
    </row>
    <row r="71" spans="1:4" ht="13.5" customHeight="1">
      <c r="A71" s="148" t="s">
        <v>654</v>
      </c>
      <c r="B71" s="33" t="s">
        <v>36</v>
      </c>
      <c r="C71" s="35">
        <v>30</v>
      </c>
      <c r="D71" s="35">
        <v>7.5</v>
      </c>
    </row>
    <row r="72" spans="1:4" ht="13.5" customHeight="1" hidden="1">
      <c r="A72" s="148" t="s">
        <v>655</v>
      </c>
      <c r="B72" s="6" t="s">
        <v>37</v>
      </c>
      <c r="C72" s="35">
        <v>0</v>
      </c>
      <c r="D72" s="35">
        <v>0</v>
      </c>
    </row>
    <row r="73" spans="1:4" ht="26.25" customHeight="1">
      <c r="A73" s="150" t="s">
        <v>593</v>
      </c>
      <c r="B73" s="44" t="s">
        <v>88</v>
      </c>
      <c r="C73" s="52">
        <f>C74+C78</f>
        <v>1700.6000000000004</v>
      </c>
      <c r="D73" s="52">
        <f>D74+D78</f>
        <v>284.4</v>
      </c>
    </row>
    <row r="74" spans="1:4" ht="25.5" customHeight="1">
      <c r="A74" s="150" t="s">
        <v>656</v>
      </c>
      <c r="B74" s="71" t="s">
        <v>594</v>
      </c>
      <c r="C74" s="52">
        <f aca="true" t="shared" si="1" ref="C74:D76">C75</f>
        <v>124.2</v>
      </c>
      <c r="D74" s="52">
        <f t="shared" si="1"/>
        <v>0</v>
      </c>
    </row>
    <row r="75" spans="1:4" ht="30" customHeight="1">
      <c r="A75" s="151" t="s">
        <v>657</v>
      </c>
      <c r="B75" s="34" t="s">
        <v>848</v>
      </c>
      <c r="C75" s="107">
        <f t="shared" si="1"/>
        <v>124.2</v>
      </c>
      <c r="D75" s="107">
        <f t="shared" si="1"/>
        <v>0</v>
      </c>
    </row>
    <row r="76" spans="1:4" ht="14.25" customHeight="1">
      <c r="A76" s="153" t="s">
        <v>658</v>
      </c>
      <c r="B76" s="154" t="s">
        <v>35</v>
      </c>
      <c r="C76" s="155">
        <f t="shared" si="1"/>
        <v>124.2</v>
      </c>
      <c r="D76" s="155">
        <f t="shared" si="1"/>
        <v>0</v>
      </c>
    </row>
    <row r="77" spans="1:4" ht="14.25" customHeight="1">
      <c r="A77" s="148" t="s">
        <v>659</v>
      </c>
      <c r="B77" s="6" t="s">
        <v>40</v>
      </c>
      <c r="C77" s="46">
        <v>124.2</v>
      </c>
      <c r="D77" s="46">
        <v>0</v>
      </c>
    </row>
    <row r="78" spans="1:4" ht="27" customHeight="1">
      <c r="A78" s="150" t="s">
        <v>660</v>
      </c>
      <c r="B78" s="71" t="s">
        <v>159</v>
      </c>
      <c r="C78" s="52">
        <f>C79+C83+C93</f>
        <v>1576.4000000000003</v>
      </c>
      <c r="D78" s="52">
        <f>D79+D83+D93</f>
        <v>284.4</v>
      </c>
    </row>
    <row r="79" spans="1:4" ht="30" customHeight="1">
      <c r="A79" s="151" t="s">
        <v>661</v>
      </c>
      <c r="B79" s="34" t="s">
        <v>847</v>
      </c>
      <c r="C79" s="107">
        <f>C80</f>
        <v>1259.3000000000002</v>
      </c>
      <c r="D79" s="107">
        <f>D80</f>
        <v>256.5</v>
      </c>
    </row>
    <row r="80" spans="1:4" ht="14.25" customHeight="1">
      <c r="A80" s="153" t="s">
        <v>662</v>
      </c>
      <c r="B80" s="154" t="s">
        <v>30</v>
      </c>
      <c r="C80" s="155">
        <f>C81+C82</f>
        <v>1259.3000000000002</v>
      </c>
      <c r="D80" s="155">
        <f>D81+D82</f>
        <v>256.5</v>
      </c>
    </row>
    <row r="81" spans="1:4" ht="13.5" customHeight="1">
      <c r="A81" s="148" t="s">
        <v>663</v>
      </c>
      <c r="B81" s="6" t="s">
        <v>31</v>
      </c>
      <c r="C81" s="35">
        <v>967.2</v>
      </c>
      <c r="D81" s="45" t="s">
        <v>861</v>
      </c>
    </row>
    <row r="82" spans="1:4" ht="14.25" customHeight="1">
      <c r="A82" s="148" t="s">
        <v>664</v>
      </c>
      <c r="B82" s="6" t="s">
        <v>32</v>
      </c>
      <c r="C82" s="35">
        <v>292.1</v>
      </c>
      <c r="D82" s="35">
        <v>59.1</v>
      </c>
    </row>
    <row r="83" spans="1:4" ht="27" customHeight="1">
      <c r="A83" s="151" t="s">
        <v>665</v>
      </c>
      <c r="B83" s="34" t="s">
        <v>685</v>
      </c>
      <c r="C83" s="107">
        <f>SUM(C84+C90)</f>
        <v>314.9</v>
      </c>
      <c r="D83" s="107">
        <f>SUM(D84+D90)</f>
        <v>27.7</v>
      </c>
    </row>
    <row r="84" spans="1:4" ht="14.25" customHeight="1">
      <c r="A84" s="153" t="s">
        <v>666</v>
      </c>
      <c r="B84" s="154" t="s">
        <v>35</v>
      </c>
      <c r="C84" s="155">
        <f>C85+C86+C87+C88+C89</f>
        <v>264.9</v>
      </c>
      <c r="D84" s="155">
        <f>D85+D86+D87+D88+D89</f>
        <v>15.799999999999999</v>
      </c>
    </row>
    <row r="85" spans="1:4" ht="14.25" customHeight="1">
      <c r="A85" s="148" t="s">
        <v>667</v>
      </c>
      <c r="B85" s="6" t="s">
        <v>36</v>
      </c>
      <c r="C85" s="35">
        <v>1.6</v>
      </c>
      <c r="D85" s="35">
        <v>0</v>
      </c>
    </row>
    <row r="86" spans="1:4" ht="14.25" customHeight="1">
      <c r="A86" s="148" t="s">
        <v>668</v>
      </c>
      <c r="B86" s="6" t="s">
        <v>37</v>
      </c>
      <c r="C86" s="35">
        <v>26.4</v>
      </c>
      <c r="D86" s="35">
        <v>6.1</v>
      </c>
    </row>
    <row r="87" spans="1:4" ht="14.25" customHeight="1">
      <c r="A87" s="148" t="s">
        <v>669</v>
      </c>
      <c r="B87" s="6" t="s">
        <v>38</v>
      </c>
      <c r="C87" s="35">
        <v>47.9</v>
      </c>
      <c r="D87" s="35">
        <v>0</v>
      </c>
    </row>
    <row r="88" spans="1:4" ht="14.25" customHeight="1">
      <c r="A88" s="148" t="s">
        <v>670</v>
      </c>
      <c r="B88" s="6" t="s">
        <v>39</v>
      </c>
      <c r="C88" s="35">
        <v>103.4</v>
      </c>
      <c r="D88" s="35">
        <v>9.7</v>
      </c>
    </row>
    <row r="89" spans="1:4" ht="14.25" customHeight="1">
      <c r="A89" s="148" t="s">
        <v>671</v>
      </c>
      <c r="B89" s="6" t="s">
        <v>40</v>
      </c>
      <c r="C89" s="46">
        <v>85.6</v>
      </c>
      <c r="D89" s="46">
        <v>0</v>
      </c>
    </row>
    <row r="90" spans="1:4" ht="14.25" customHeight="1">
      <c r="A90" s="153" t="s">
        <v>672</v>
      </c>
      <c r="B90" s="154" t="s">
        <v>42</v>
      </c>
      <c r="C90" s="157">
        <f>SUM(C92)+C91</f>
        <v>50</v>
      </c>
      <c r="D90" s="157">
        <f>SUM(D92)+D91</f>
        <v>11.9</v>
      </c>
    </row>
    <row r="91" spans="1:4" ht="14.25" customHeight="1">
      <c r="A91" s="148" t="s">
        <v>676</v>
      </c>
      <c r="B91" s="6" t="s">
        <v>43</v>
      </c>
      <c r="C91" s="157">
        <v>30</v>
      </c>
      <c r="D91" s="157">
        <v>0</v>
      </c>
    </row>
    <row r="92" spans="1:4" ht="14.25" customHeight="1">
      <c r="A92" s="148" t="s">
        <v>673</v>
      </c>
      <c r="B92" s="6" t="s">
        <v>44</v>
      </c>
      <c r="C92" s="46">
        <v>20</v>
      </c>
      <c r="D92" s="46">
        <v>11.9</v>
      </c>
    </row>
    <row r="93" spans="1:4" ht="14.25" customHeight="1">
      <c r="A93" s="151" t="s">
        <v>674</v>
      </c>
      <c r="B93" s="34" t="s">
        <v>596</v>
      </c>
      <c r="C93" s="156">
        <f>SUM(C94)</f>
        <v>2.2</v>
      </c>
      <c r="D93" s="156">
        <f>SUM(D94)</f>
        <v>0.2</v>
      </c>
    </row>
    <row r="94" spans="1:4" ht="14.25" customHeight="1">
      <c r="A94" s="153" t="s">
        <v>675</v>
      </c>
      <c r="B94" s="154" t="s">
        <v>41</v>
      </c>
      <c r="C94" s="157">
        <v>2.2</v>
      </c>
      <c r="D94" s="157">
        <v>0.2</v>
      </c>
    </row>
    <row r="95" spans="1:4" ht="19.5" customHeight="1">
      <c r="A95" s="149" t="s">
        <v>677</v>
      </c>
      <c r="B95" s="78" t="s">
        <v>678</v>
      </c>
      <c r="C95" s="79">
        <f>C96</f>
        <v>3589.1</v>
      </c>
      <c r="D95" s="79">
        <f>D96</f>
        <v>0</v>
      </c>
    </row>
    <row r="96" spans="1:4" ht="14.25" customHeight="1">
      <c r="A96" s="150" t="s">
        <v>679</v>
      </c>
      <c r="B96" s="42" t="s">
        <v>55</v>
      </c>
      <c r="C96" s="47">
        <f aca="true" t="shared" si="2" ref="C96:D98">SUM(C97)</f>
        <v>3589.1</v>
      </c>
      <c r="D96" s="47">
        <f t="shared" si="2"/>
        <v>0</v>
      </c>
    </row>
    <row r="97" spans="1:4" ht="19.5" customHeight="1">
      <c r="A97" s="150" t="s">
        <v>680</v>
      </c>
      <c r="B97" s="152" t="s">
        <v>681</v>
      </c>
      <c r="C97" s="47">
        <f t="shared" si="2"/>
        <v>3589.1</v>
      </c>
      <c r="D97" s="47">
        <f t="shared" si="2"/>
        <v>0</v>
      </c>
    </row>
    <row r="98" spans="1:4" ht="15.75" customHeight="1">
      <c r="A98" s="150" t="s">
        <v>682</v>
      </c>
      <c r="B98" s="152" t="s">
        <v>683</v>
      </c>
      <c r="C98" s="47">
        <f t="shared" si="2"/>
        <v>3589.1</v>
      </c>
      <c r="D98" s="47">
        <f t="shared" si="2"/>
        <v>0</v>
      </c>
    </row>
    <row r="99" spans="1:4" ht="27.75" customHeight="1">
      <c r="A99" s="151" t="s">
        <v>684</v>
      </c>
      <c r="B99" s="34" t="s">
        <v>685</v>
      </c>
      <c r="C99" s="156">
        <f>SUM(C100)</f>
        <v>3589.1</v>
      </c>
      <c r="D99" s="156">
        <f>SUM(D100)</f>
        <v>0</v>
      </c>
    </row>
    <row r="100" spans="1:4" ht="17.25" customHeight="1">
      <c r="A100" s="153" t="s">
        <v>849</v>
      </c>
      <c r="B100" s="154" t="s">
        <v>35</v>
      </c>
      <c r="C100" s="157">
        <f>SUM(C101)</f>
        <v>3589.1</v>
      </c>
      <c r="D100" s="157">
        <f>SUM(D101)</f>
        <v>0</v>
      </c>
    </row>
    <row r="101" spans="1:4" ht="14.25" customHeight="1">
      <c r="A101" s="148" t="s">
        <v>686</v>
      </c>
      <c r="B101" s="6" t="s">
        <v>40</v>
      </c>
      <c r="C101" s="46">
        <v>3589.1</v>
      </c>
      <c r="D101" s="46">
        <v>0</v>
      </c>
    </row>
    <row r="102" spans="1:4" ht="27.75" customHeight="1">
      <c r="A102" s="149" t="s">
        <v>600</v>
      </c>
      <c r="B102" s="81" t="s">
        <v>89</v>
      </c>
      <c r="C102" s="80">
        <f>C103+C176+C185+C191+C226+C245+C284+C255+C291</f>
        <v>66250.20000000001</v>
      </c>
      <c r="D102" s="80">
        <f>D103+D176+D185+D191+D226+D245+D284+D255+D291</f>
        <v>7068</v>
      </c>
    </row>
    <row r="103" spans="1:4" ht="14.25" customHeight="1">
      <c r="A103" s="150" t="s">
        <v>601</v>
      </c>
      <c r="B103" s="42" t="s">
        <v>55</v>
      </c>
      <c r="C103" s="47">
        <f>C104+C135+C139</f>
        <v>11269.199999999999</v>
      </c>
      <c r="D103" s="47">
        <f>D104+D135+D139</f>
        <v>2749.2999999999997</v>
      </c>
    </row>
    <row r="104" spans="1:4" ht="52.5" customHeight="1">
      <c r="A104" s="150" t="s">
        <v>602</v>
      </c>
      <c r="B104" s="44" t="s">
        <v>34</v>
      </c>
      <c r="C104" s="4">
        <f>C105+C114+C131</f>
        <v>9346.099999999999</v>
      </c>
      <c r="D104" s="4">
        <f>D105+D114+D131</f>
        <v>2491.6</v>
      </c>
    </row>
    <row r="105" spans="1:4" ht="42" customHeight="1">
      <c r="A105" s="150" t="s">
        <v>687</v>
      </c>
      <c r="B105" s="34" t="s">
        <v>90</v>
      </c>
      <c r="C105" s="52">
        <f>C106+C110</f>
        <v>1078</v>
      </c>
      <c r="D105" s="52">
        <f>D106+D110</f>
        <v>280.4</v>
      </c>
    </row>
    <row r="106" spans="1:4" ht="25.5" customHeight="1">
      <c r="A106" s="151" t="s">
        <v>688</v>
      </c>
      <c r="B106" s="34" t="s">
        <v>847</v>
      </c>
      <c r="C106" s="107">
        <f>C107</f>
        <v>1044.2</v>
      </c>
      <c r="D106" s="107">
        <f>D107</f>
        <v>272.9</v>
      </c>
    </row>
    <row r="107" spans="1:4" ht="12.75" customHeight="1">
      <c r="A107" s="153" t="s">
        <v>689</v>
      </c>
      <c r="B107" s="154" t="s">
        <v>30</v>
      </c>
      <c r="C107" s="155">
        <f>C108+C109</f>
        <v>1044.2</v>
      </c>
      <c r="D107" s="155">
        <f>D108+D109</f>
        <v>272.9</v>
      </c>
    </row>
    <row r="108" spans="1:4" ht="12.75" customHeight="1">
      <c r="A108" s="148" t="s">
        <v>690</v>
      </c>
      <c r="B108" s="6" t="s">
        <v>31</v>
      </c>
      <c r="C108" s="35">
        <v>833.8</v>
      </c>
      <c r="D108" s="39">
        <v>209.6</v>
      </c>
    </row>
    <row r="109" spans="1:4" ht="12.75" customHeight="1">
      <c r="A109" s="148" t="s">
        <v>691</v>
      </c>
      <c r="B109" s="6" t="s">
        <v>32</v>
      </c>
      <c r="C109" s="35">
        <v>210.4</v>
      </c>
      <c r="D109" s="39">
        <v>63.3</v>
      </c>
    </row>
    <row r="110" spans="1:4" ht="25.5" customHeight="1">
      <c r="A110" s="151" t="s">
        <v>692</v>
      </c>
      <c r="B110" s="34" t="s">
        <v>685</v>
      </c>
      <c r="C110" s="107">
        <f>SUM(C111)</f>
        <v>33.8</v>
      </c>
      <c r="D110" s="107">
        <f>SUM(D111)</f>
        <v>7.5</v>
      </c>
    </row>
    <row r="111" spans="1:4" ht="13.5" customHeight="1">
      <c r="A111" s="153" t="s">
        <v>693</v>
      </c>
      <c r="B111" s="154" t="s">
        <v>35</v>
      </c>
      <c r="C111" s="155">
        <f>C112+C113</f>
        <v>33.8</v>
      </c>
      <c r="D111" s="155">
        <f>D112+D113</f>
        <v>7.5</v>
      </c>
    </row>
    <row r="112" spans="1:4" ht="13.5" customHeight="1">
      <c r="A112" s="148" t="s">
        <v>694</v>
      </c>
      <c r="B112" s="33" t="s">
        <v>36</v>
      </c>
      <c r="C112" s="35">
        <v>30</v>
      </c>
      <c r="D112" s="35">
        <v>7.5</v>
      </c>
    </row>
    <row r="113" spans="1:4" ht="13.5" customHeight="1">
      <c r="A113" s="148" t="s">
        <v>695</v>
      </c>
      <c r="B113" s="33" t="s">
        <v>40</v>
      </c>
      <c r="C113" s="35">
        <v>3.8</v>
      </c>
      <c r="D113" s="35">
        <v>0</v>
      </c>
    </row>
    <row r="114" spans="1:4" ht="40.5" customHeight="1">
      <c r="A114" s="150" t="s">
        <v>696</v>
      </c>
      <c r="B114" s="71" t="s">
        <v>160</v>
      </c>
      <c r="C114" s="52">
        <f>C115+C119+C129</f>
        <v>8262.8</v>
      </c>
      <c r="D114" s="52">
        <f>D115+D119+D129</f>
        <v>2211.2</v>
      </c>
    </row>
    <row r="115" spans="1:4" ht="30" customHeight="1">
      <c r="A115" s="151" t="s">
        <v>697</v>
      </c>
      <c r="B115" s="34" t="s">
        <v>847</v>
      </c>
      <c r="C115" s="107">
        <f>C116</f>
        <v>6961.599999999999</v>
      </c>
      <c r="D115" s="107">
        <f>D116</f>
        <v>1824.5</v>
      </c>
    </row>
    <row r="116" spans="1:4" ht="12.75" customHeight="1">
      <c r="A116" s="153" t="s">
        <v>698</v>
      </c>
      <c r="B116" s="154" t="s">
        <v>30</v>
      </c>
      <c r="C116" s="155">
        <f>C117+C118</f>
        <v>6961.599999999999</v>
      </c>
      <c r="D116" s="155">
        <f>D117+D118</f>
        <v>1824.5</v>
      </c>
    </row>
    <row r="117" spans="1:4" ht="12.75" customHeight="1">
      <c r="A117" s="148" t="s">
        <v>699</v>
      </c>
      <c r="B117" s="6" t="s">
        <v>31</v>
      </c>
      <c r="C117" s="35">
        <v>5369.4</v>
      </c>
      <c r="D117" s="35">
        <v>1401.9</v>
      </c>
    </row>
    <row r="118" spans="1:4" ht="12.75" customHeight="1">
      <c r="A118" s="148" t="s">
        <v>700</v>
      </c>
      <c r="B118" s="6" t="s">
        <v>32</v>
      </c>
      <c r="C118" s="35">
        <v>1592.2</v>
      </c>
      <c r="D118" s="35">
        <v>422.6</v>
      </c>
    </row>
    <row r="119" spans="1:4" ht="25.5" customHeight="1">
      <c r="A119" s="151" t="s">
        <v>701</v>
      </c>
      <c r="B119" s="34" t="s">
        <v>685</v>
      </c>
      <c r="C119" s="107">
        <f>SUM(C120+C126)</f>
        <v>1256.2</v>
      </c>
      <c r="D119" s="107">
        <f>SUM(D120+D126)</f>
        <v>384</v>
      </c>
    </row>
    <row r="120" spans="1:4" ht="12.75" customHeight="1">
      <c r="A120" s="153" t="s">
        <v>702</v>
      </c>
      <c r="B120" s="154" t="s">
        <v>35</v>
      </c>
      <c r="C120" s="155">
        <f>C121+C122+C123+C124+C125</f>
        <v>1041</v>
      </c>
      <c r="D120" s="155">
        <f>D121+D122+D123+D124+D125</f>
        <v>350.4</v>
      </c>
    </row>
    <row r="121" spans="1:4" ht="12.75" customHeight="1">
      <c r="A121" s="148" t="s">
        <v>703</v>
      </c>
      <c r="B121" s="6" t="s">
        <v>36</v>
      </c>
      <c r="C121" s="35">
        <v>144.7</v>
      </c>
      <c r="D121" s="39">
        <v>33.9</v>
      </c>
    </row>
    <row r="122" spans="1:4" ht="12.75" customHeight="1">
      <c r="A122" s="148" t="s">
        <v>704</v>
      </c>
      <c r="B122" s="6" t="s">
        <v>37</v>
      </c>
      <c r="C122" s="35">
        <v>52.8</v>
      </c>
      <c r="D122" s="39">
        <v>12.2</v>
      </c>
    </row>
    <row r="123" spans="1:4" ht="12.75" customHeight="1">
      <c r="A123" s="148" t="s">
        <v>705</v>
      </c>
      <c r="B123" s="6" t="s">
        <v>38</v>
      </c>
      <c r="C123" s="35">
        <v>131.1</v>
      </c>
      <c r="D123" s="39">
        <v>92.9</v>
      </c>
    </row>
    <row r="124" spans="1:4" ht="12.75" customHeight="1">
      <c r="A124" s="148" t="s">
        <v>706</v>
      </c>
      <c r="B124" s="6" t="s">
        <v>39</v>
      </c>
      <c r="C124" s="35">
        <v>352.4</v>
      </c>
      <c r="D124" s="39">
        <v>112.5</v>
      </c>
    </row>
    <row r="125" spans="1:4" ht="12.75" customHeight="1">
      <c r="A125" s="148" t="s">
        <v>707</v>
      </c>
      <c r="B125" s="6" t="s">
        <v>40</v>
      </c>
      <c r="C125" s="35">
        <v>360</v>
      </c>
      <c r="D125" s="39">
        <v>98.9</v>
      </c>
    </row>
    <row r="126" spans="1:4" ht="12.75" customHeight="1">
      <c r="A126" s="153" t="s">
        <v>708</v>
      </c>
      <c r="B126" s="154" t="s">
        <v>42</v>
      </c>
      <c r="C126" s="155">
        <f>C127+C128</f>
        <v>215.2</v>
      </c>
      <c r="D126" s="155">
        <f>D127+D128</f>
        <v>33.6</v>
      </c>
    </row>
    <row r="127" spans="1:4" ht="12.75" customHeight="1">
      <c r="A127" s="148" t="s">
        <v>709</v>
      </c>
      <c r="B127" s="6" t="s">
        <v>43</v>
      </c>
      <c r="C127" s="35">
        <v>100</v>
      </c>
      <c r="D127" s="39">
        <v>0</v>
      </c>
    </row>
    <row r="128" spans="1:4" ht="12.75" customHeight="1">
      <c r="A128" s="148" t="s">
        <v>710</v>
      </c>
      <c r="B128" s="6" t="s">
        <v>44</v>
      </c>
      <c r="C128" s="35">
        <v>115.2</v>
      </c>
      <c r="D128" s="39">
        <v>33.6</v>
      </c>
    </row>
    <row r="129" spans="1:4" ht="12.75" customHeight="1">
      <c r="A129" s="151" t="s">
        <v>711</v>
      </c>
      <c r="B129" s="34" t="s">
        <v>596</v>
      </c>
      <c r="C129" s="107">
        <f>SUM(C130)</f>
        <v>45</v>
      </c>
      <c r="D129" s="107">
        <f>SUM(D130)</f>
        <v>2.7</v>
      </c>
    </row>
    <row r="130" spans="1:4" ht="12.75" customHeight="1">
      <c r="A130" s="153" t="s">
        <v>712</v>
      </c>
      <c r="B130" s="154" t="s">
        <v>41</v>
      </c>
      <c r="C130" s="155">
        <v>45</v>
      </c>
      <c r="D130" s="114">
        <v>2.7</v>
      </c>
    </row>
    <row r="131" spans="1:4" ht="44.25" customHeight="1">
      <c r="A131" s="150" t="s">
        <v>713</v>
      </c>
      <c r="B131" s="71" t="s">
        <v>717</v>
      </c>
      <c r="C131" s="52">
        <f>C132</f>
        <v>5.3</v>
      </c>
      <c r="D131" s="52">
        <f>D132</f>
        <v>0</v>
      </c>
    </row>
    <row r="132" spans="1:4" ht="27" customHeight="1">
      <c r="A132" s="151" t="s">
        <v>714</v>
      </c>
      <c r="B132" s="34" t="s">
        <v>685</v>
      </c>
      <c r="C132" s="107">
        <f>SUM(C133)</f>
        <v>5.3</v>
      </c>
      <c r="D132" s="107">
        <f>SUM(D133)</f>
        <v>0</v>
      </c>
    </row>
    <row r="133" spans="1:4" ht="15" customHeight="1">
      <c r="A133" s="153" t="s">
        <v>715</v>
      </c>
      <c r="B133" s="72" t="s">
        <v>35</v>
      </c>
      <c r="C133" s="155">
        <f>SUM(C134)</f>
        <v>5.3</v>
      </c>
      <c r="D133" s="155">
        <f>SUM(D134)</f>
        <v>0</v>
      </c>
    </row>
    <row r="134" spans="1:4" ht="13.5" customHeight="1">
      <c r="A134" s="148" t="s">
        <v>716</v>
      </c>
      <c r="B134" s="38" t="s">
        <v>36</v>
      </c>
      <c r="C134" s="49">
        <v>5.3</v>
      </c>
      <c r="D134" s="49">
        <v>0</v>
      </c>
    </row>
    <row r="135" spans="1:4" ht="14.25" customHeight="1">
      <c r="A135" s="150" t="s">
        <v>718</v>
      </c>
      <c r="B135" s="158" t="s">
        <v>719</v>
      </c>
      <c r="C135" s="52">
        <f>SUM(C136)</f>
        <v>100</v>
      </c>
      <c r="D135" s="52">
        <f>SUM(D136)</f>
        <v>0</v>
      </c>
    </row>
    <row r="136" spans="1:4" ht="17.25" customHeight="1">
      <c r="A136" s="150" t="s">
        <v>720</v>
      </c>
      <c r="B136" s="50" t="s">
        <v>721</v>
      </c>
      <c r="C136" s="52">
        <f>SUM(C137)</f>
        <v>100</v>
      </c>
      <c r="D136" s="52">
        <f>SUM(D137)</f>
        <v>0</v>
      </c>
    </row>
    <row r="137" spans="1:4" ht="19.5" customHeight="1">
      <c r="A137" s="151" t="s">
        <v>722</v>
      </c>
      <c r="B137" s="34" t="s">
        <v>724</v>
      </c>
      <c r="C137" s="107">
        <f>SUM(C138)</f>
        <v>100</v>
      </c>
      <c r="D137" s="107">
        <f>SUM(D138)</f>
        <v>0</v>
      </c>
    </row>
    <row r="138" spans="1:4" ht="13.5" customHeight="1">
      <c r="A138" s="148" t="s">
        <v>723</v>
      </c>
      <c r="B138" s="38" t="s">
        <v>41</v>
      </c>
      <c r="C138" s="49">
        <v>100</v>
      </c>
      <c r="D138" s="49">
        <v>0</v>
      </c>
    </row>
    <row r="139" spans="1:4" ht="14.25" customHeight="1">
      <c r="A139" s="150" t="s">
        <v>603</v>
      </c>
      <c r="B139" s="158" t="s">
        <v>45</v>
      </c>
      <c r="C139" s="52">
        <f>C140+C144+C148+C152+C155+C161+C166+C171</f>
        <v>1823.1</v>
      </c>
      <c r="D139" s="52">
        <f>D140+D144+D148+D152+D155+D161+D166+D171</f>
        <v>257.7</v>
      </c>
    </row>
    <row r="140" spans="1:4" ht="42" customHeight="1">
      <c r="A140" s="150" t="s">
        <v>725</v>
      </c>
      <c r="B140" s="50" t="s">
        <v>91</v>
      </c>
      <c r="C140" s="52">
        <f aca="true" t="shared" si="3" ref="C140:D142">C141</f>
        <v>40</v>
      </c>
      <c r="D140" s="52">
        <f t="shared" si="3"/>
        <v>0</v>
      </c>
    </row>
    <row r="141" spans="1:4" ht="27" customHeight="1">
      <c r="A141" s="151" t="s">
        <v>726</v>
      </c>
      <c r="B141" s="34" t="s">
        <v>685</v>
      </c>
      <c r="C141" s="107">
        <f t="shared" si="3"/>
        <v>40</v>
      </c>
      <c r="D141" s="107">
        <f t="shared" si="3"/>
        <v>0</v>
      </c>
    </row>
    <row r="142" spans="1:4" ht="15" customHeight="1">
      <c r="A142" s="153" t="s">
        <v>727</v>
      </c>
      <c r="B142" s="159" t="s">
        <v>35</v>
      </c>
      <c r="C142" s="160">
        <f t="shared" si="3"/>
        <v>40</v>
      </c>
      <c r="D142" s="160">
        <f t="shared" si="3"/>
        <v>0</v>
      </c>
    </row>
    <row r="143" spans="1:4" ht="15" customHeight="1">
      <c r="A143" s="148" t="s">
        <v>728</v>
      </c>
      <c r="B143" s="6" t="s">
        <v>40</v>
      </c>
      <c r="C143" s="49">
        <v>40</v>
      </c>
      <c r="D143" s="12">
        <v>0</v>
      </c>
    </row>
    <row r="144" spans="1:4" ht="68.25" customHeight="1">
      <c r="A144" s="150" t="s">
        <v>729</v>
      </c>
      <c r="B144" s="50" t="s">
        <v>92</v>
      </c>
      <c r="C144" s="52">
        <f aca="true" t="shared" si="4" ref="C144:D146">C145</f>
        <v>441.1</v>
      </c>
      <c r="D144" s="52">
        <f t="shared" si="4"/>
        <v>59.7</v>
      </c>
    </row>
    <row r="145" spans="1:4" ht="27" customHeight="1">
      <c r="A145" s="150" t="s">
        <v>730</v>
      </c>
      <c r="B145" s="34" t="s">
        <v>604</v>
      </c>
      <c r="C145" s="52">
        <f t="shared" si="4"/>
        <v>441.1</v>
      </c>
      <c r="D145" s="52">
        <f t="shared" si="4"/>
        <v>59.7</v>
      </c>
    </row>
    <row r="146" spans="1:4" ht="14.25" customHeight="1">
      <c r="A146" s="153" t="s">
        <v>731</v>
      </c>
      <c r="B146" s="159" t="s">
        <v>497</v>
      </c>
      <c r="C146" s="155">
        <f t="shared" si="4"/>
        <v>441.1</v>
      </c>
      <c r="D146" s="155">
        <f t="shared" si="4"/>
        <v>59.7</v>
      </c>
    </row>
    <row r="147" spans="1:4" ht="39" customHeight="1">
      <c r="A147" s="148" t="s">
        <v>732</v>
      </c>
      <c r="B147" s="6" t="s">
        <v>498</v>
      </c>
      <c r="C147" s="35">
        <v>441.1</v>
      </c>
      <c r="D147" s="51">
        <v>59.7</v>
      </c>
    </row>
    <row r="148" spans="1:4" ht="16.5" customHeight="1">
      <c r="A148" s="150" t="s">
        <v>851</v>
      </c>
      <c r="B148" s="50" t="s">
        <v>850</v>
      </c>
      <c r="C148" s="52">
        <f>C149</f>
        <v>100</v>
      </c>
      <c r="D148" s="52">
        <f aca="true" t="shared" si="5" ref="C148:D150">D149</f>
        <v>0</v>
      </c>
    </row>
    <row r="149" spans="1:4" ht="31.5" customHeight="1">
      <c r="A149" s="151" t="s">
        <v>852</v>
      </c>
      <c r="B149" s="34" t="s">
        <v>685</v>
      </c>
      <c r="C149" s="107">
        <f t="shared" si="5"/>
        <v>100</v>
      </c>
      <c r="D149" s="107">
        <f t="shared" si="5"/>
        <v>0</v>
      </c>
    </row>
    <row r="150" spans="1:4" ht="15.75" customHeight="1">
      <c r="A150" s="153" t="s">
        <v>853</v>
      </c>
      <c r="B150" s="159" t="s">
        <v>35</v>
      </c>
      <c r="C150" s="160">
        <f t="shared" si="5"/>
        <v>100</v>
      </c>
      <c r="D150" s="160">
        <f t="shared" si="5"/>
        <v>0</v>
      </c>
    </row>
    <row r="151" spans="1:4" ht="19.5" customHeight="1">
      <c r="A151" s="148" t="s">
        <v>854</v>
      </c>
      <c r="B151" s="6" t="s">
        <v>40</v>
      </c>
      <c r="C151" s="49">
        <v>100</v>
      </c>
      <c r="D151" s="12">
        <v>0</v>
      </c>
    </row>
    <row r="152" spans="1:4" ht="40.5" customHeight="1">
      <c r="A152" s="150" t="s">
        <v>733</v>
      </c>
      <c r="B152" s="34" t="s">
        <v>358</v>
      </c>
      <c r="C152" s="52">
        <f>C153</f>
        <v>72</v>
      </c>
      <c r="D152" s="52">
        <f>D153</f>
        <v>18</v>
      </c>
    </row>
    <row r="153" spans="1:4" ht="16.5" customHeight="1">
      <c r="A153" s="150" t="s">
        <v>734</v>
      </c>
      <c r="B153" s="34" t="s">
        <v>597</v>
      </c>
      <c r="C153" s="52">
        <f>C154</f>
        <v>72</v>
      </c>
      <c r="D153" s="52">
        <f>D154</f>
        <v>18</v>
      </c>
    </row>
    <row r="154" spans="1:4" ht="14.25" customHeight="1">
      <c r="A154" s="153" t="s">
        <v>735</v>
      </c>
      <c r="B154" s="154" t="s">
        <v>41</v>
      </c>
      <c r="C154" s="155">
        <v>72</v>
      </c>
      <c r="D154" s="114">
        <v>18</v>
      </c>
    </row>
    <row r="155" spans="1:4" ht="14.25" customHeight="1">
      <c r="A155" s="150" t="s">
        <v>736</v>
      </c>
      <c r="B155" s="152" t="s">
        <v>164</v>
      </c>
      <c r="C155" s="52">
        <f>SUM(C156)</f>
        <v>220</v>
      </c>
      <c r="D155" s="52">
        <f>SUM(D156)</f>
        <v>0</v>
      </c>
    </row>
    <row r="156" spans="1:4" ht="28.5" customHeight="1">
      <c r="A156" s="150" t="s">
        <v>737</v>
      </c>
      <c r="B156" s="34" t="s">
        <v>685</v>
      </c>
      <c r="C156" s="52">
        <f>SUM(C157+C159)</f>
        <v>220</v>
      </c>
      <c r="D156" s="52">
        <f>SUM(D157+D159)</f>
        <v>0</v>
      </c>
    </row>
    <row r="157" spans="1:4" ht="14.25" customHeight="1">
      <c r="A157" s="153" t="s">
        <v>738</v>
      </c>
      <c r="B157" s="154" t="s">
        <v>35</v>
      </c>
      <c r="C157" s="155">
        <f>SUM(C158)</f>
        <v>151.7</v>
      </c>
      <c r="D157" s="155">
        <f>SUM(D158)</f>
        <v>0</v>
      </c>
    </row>
    <row r="158" spans="1:4" ht="14.25" customHeight="1">
      <c r="A158" s="148" t="s">
        <v>739</v>
      </c>
      <c r="B158" s="6" t="s">
        <v>40</v>
      </c>
      <c r="C158" s="35">
        <v>151.7</v>
      </c>
      <c r="D158" s="39">
        <v>0</v>
      </c>
    </row>
    <row r="159" spans="1:4" ht="14.25" customHeight="1">
      <c r="A159" s="153" t="s">
        <v>740</v>
      </c>
      <c r="B159" s="154" t="s">
        <v>42</v>
      </c>
      <c r="C159" s="155">
        <f>SUM(C160)</f>
        <v>68.3</v>
      </c>
      <c r="D159" s="155">
        <f>SUM(D160)</f>
        <v>0</v>
      </c>
    </row>
    <row r="160" spans="1:4" ht="14.25" customHeight="1">
      <c r="A160" s="148" t="s">
        <v>741</v>
      </c>
      <c r="B160" s="6" t="s">
        <v>44</v>
      </c>
      <c r="C160" s="35">
        <v>68.3</v>
      </c>
      <c r="D160" s="39">
        <v>0</v>
      </c>
    </row>
    <row r="161" spans="1:4" ht="29.25" customHeight="1">
      <c r="A161" s="150" t="s">
        <v>742</v>
      </c>
      <c r="B161" s="152" t="s">
        <v>0</v>
      </c>
      <c r="C161" s="52">
        <f aca="true" t="shared" si="6" ref="C161:D163">SUM(C162)</f>
        <v>430</v>
      </c>
      <c r="D161" s="52">
        <f t="shared" si="6"/>
        <v>0</v>
      </c>
    </row>
    <row r="162" spans="1:4" ht="27.75" customHeight="1">
      <c r="A162" s="150" t="s">
        <v>743</v>
      </c>
      <c r="B162" s="34" t="s">
        <v>685</v>
      </c>
      <c r="C162" s="52">
        <f>SUM(C163+C165)</f>
        <v>430</v>
      </c>
      <c r="D162" s="52">
        <f>SUM(D163+D165)</f>
        <v>0</v>
      </c>
    </row>
    <row r="163" spans="1:4" ht="14.25" customHeight="1">
      <c r="A163" s="153" t="s">
        <v>744</v>
      </c>
      <c r="B163" s="154" t="s">
        <v>35</v>
      </c>
      <c r="C163" s="155">
        <f t="shared" si="6"/>
        <v>380</v>
      </c>
      <c r="D163" s="155">
        <f t="shared" si="6"/>
        <v>0</v>
      </c>
    </row>
    <row r="164" spans="1:4" ht="14.25" customHeight="1">
      <c r="A164" s="148" t="s">
        <v>745</v>
      </c>
      <c r="B164" s="6" t="s">
        <v>40</v>
      </c>
      <c r="C164" s="35">
        <v>380</v>
      </c>
      <c r="D164" s="39">
        <v>0</v>
      </c>
    </row>
    <row r="165" spans="1:4" ht="14.25" customHeight="1">
      <c r="A165" s="153" t="s">
        <v>855</v>
      </c>
      <c r="B165" s="154" t="s">
        <v>41</v>
      </c>
      <c r="C165" s="155">
        <v>50</v>
      </c>
      <c r="D165" s="155">
        <v>0</v>
      </c>
    </row>
    <row r="166" spans="1:4" ht="28.5" customHeight="1">
      <c r="A166" s="150" t="s">
        <v>746</v>
      </c>
      <c r="B166" s="152" t="s">
        <v>1</v>
      </c>
      <c r="C166" s="52">
        <f aca="true" t="shared" si="7" ref="C166:D168">SUM(C167)</f>
        <v>280</v>
      </c>
      <c r="D166" s="52">
        <f t="shared" si="7"/>
        <v>150</v>
      </c>
    </row>
    <row r="167" spans="1:4" ht="27.75" customHeight="1">
      <c r="A167" s="150" t="s">
        <v>747</v>
      </c>
      <c r="B167" s="34" t="s">
        <v>685</v>
      </c>
      <c r="C167" s="52">
        <f>SUM(C168+C170)</f>
        <v>280</v>
      </c>
      <c r="D167" s="52">
        <f>SUM(D168+D170)</f>
        <v>150</v>
      </c>
    </row>
    <row r="168" spans="1:4" ht="14.25" customHeight="1">
      <c r="A168" s="153" t="s">
        <v>748</v>
      </c>
      <c r="B168" s="154" t="s">
        <v>35</v>
      </c>
      <c r="C168" s="155">
        <f t="shared" si="7"/>
        <v>240</v>
      </c>
      <c r="D168" s="155">
        <f t="shared" si="7"/>
        <v>150</v>
      </c>
    </row>
    <row r="169" spans="1:4" ht="14.25" customHeight="1">
      <c r="A169" s="148" t="s">
        <v>749</v>
      </c>
      <c r="B169" s="6" t="s">
        <v>40</v>
      </c>
      <c r="C169" s="35">
        <v>240</v>
      </c>
      <c r="D169" s="39">
        <v>150</v>
      </c>
    </row>
    <row r="170" spans="1:4" ht="14.25" customHeight="1">
      <c r="A170" s="153" t="s">
        <v>856</v>
      </c>
      <c r="B170" s="154" t="s">
        <v>41</v>
      </c>
      <c r="C170" s="155">
        <v>40</v>
      </c>
      <c r="D170" s="155">
        <v>0</v>
      </c>
    </row>
    <row r="171" spans="1:4" ht="66" customHeight="1">
      <c r="A171" s="150" t="s">
        <v>750</v>
      </c>
      <c r="B171" s="152" t="s">
        <v>2</v>
      </c>
      <c r="C171" s="52">
        <f aca="true" t="shared" si="8" ref="C171:D173">SUM(C172)</f>
        <v>240</v>
      </c>
      <c r="D171" s="52">
        <f t="shared" si="8"/>
        <v>30</v>
      </c>
    </row>
    <row r="172" spans="1:4" ht="28.5" customHeight="1">
      <c r="A172" s="150" t="s">
        <v>751</v>
      </c>
      <c r="B172" s="34" t="s">
        <v>685</v>
      </c>
      <c r="C172" s="52">
        <f>SUM(C173+C175)</f>
        <v>240</v>
      </c>
      <c r="D172" s="52">
        <f>SUM(D173+D175)</f>
        <v>30</v>
      </c>
    </row>
    <row r="173" spans="1:4" ht="14.25" customHeight="1">
      <c r="A173" s="153" t="s">
        <v>752</v>
      </c>
      <c r="B173" s="154" t="s">
        <v>35</v>
      </c>
      <c r="C173" s="155">
        <f t="shared" si="8"/>
        <v>210</v>
      </c>
      <c r="D173" s="155">
        <f t="shared" si="8"/>
        <v>30</v>
      </c>
    </row>
    <row r="174" spans="1:4" ht="14.25" customHeight="1">
      <c r="A174" s="148" t="s">
        <v>753</v>
      </c>
      <c r="B174" s="6" t="s">
        <v>40</v>
      </c>
      <c r="C174" s="35">
        <v>210</v>
      </c>
      <c r="D174" s="39">
        <v>30</v>
      </c>
    </row>
    <row r="175" spans="1:4" ht="14.25" customHeight="1">
      <c r="A175" s="153" t="s">
        <v>857</v>
      </c>
      <c r="B175" s="154" t="s">
        <v>41</v>
      </c>
      <c r="C175" s="155">
        <v>30</v>
      </c>
      <c r="D175" s="155">
        <v>0</v>
      </c>
    </row>
    <row r="176" spans="1:4" ht="26.25" customHeight="1">
      <c r="A176" s="150" t="s">
        <v>3</v>
      </c>
      <c r="B176" s="152" t="s">
        <v>46</v>
      </c>
      <c r="C176" s="52">
        <f>C177</f>
        <v>110</v>
      </c>
      <c r="D176" s="52">
        <f>D177</f>
        <v>0</v>
      </c>
    </row>
    <row r="177" spans="1:4" ht="39.75" customHeight="1">
      <c r="A177" s="150" t="s">
        <v>4</v>
      </c>
      <c r="B177" s="152" t="s">
        <v>5</v>
      </c>
      <c r="C177" s="52">
        <f>C178+C181</f>
        <v>110</v>
      </c>
      <c r="D177" s="52">
        <f>D178+D181</f>
        <v>0</v>
      </c>
    </row>
    <row r="178" spans="1:4" ht="39.75" customHeight="1">
      <c r="A178" s="150" t="s">
        <v>754</v>
      </c>
      <c r="B178" s="71" t="s">
        <v>760</v>
      </c>
      <c r="C178" s="52">
        <f>C179</f>
        <v>50</v>
      </c>
      <c r="D178" s="52">
        <f>D179</f>
        <v>0</v>
      </c>
    </row>
    <row r="179" spans="1:4" ht="31.5" customHeight="1">
      <c r="A179" s="150" t="s">
        <v>755</v>
      </c>
      <c r="B179" s="34" t="s">
        <v>685</v>
      </c>
      <c r="C179" s="52">
        <f>C180</f>
        <v>50</v>
      </c>
      <c r="D179" s="52">
        <f>D180</f>
        <v>0</v>
      </c>
    </row>
    <row r="180" spans="1:4" ht="17.25" customHeight="1">
      <c r="A180" s="153" t="s">
        <v>858</v>
      </c>
      <c r="B180" s="161" t="s">
        <v>41</v>
      </c>
      <c r="C180" s="155">
        <v>50</v>
      </c>
      <c r="D180" s="155">
        <v>0</v>
      </c>
    </row>
    <row r="181" spans="1:4" ht="67.5" customHeight="1">
      <c r="A181" s="150" t="s">
        <v>756</v>
      </c>
      <c r="B181" s="71" t="s">
        <v>6</v>
      </c>
      <c r="C181" s="52">
        <f aca="true" t="shared" si="9" ref="C181:D183">C182</f>
        <v>60</v>
      </c>
      <c r="D181" s="52">
        <f t="shared" si="9"/>
        <v>0</v>
      </c>
    </row>
    <row r="182" spans="1:4" ht="24" customHeight="1">
      <c r="A182" s="150" t="s">
        <v>757</v>
      </c>
      <c r="B182" s="34" t="s">
        <v>685</v>
      </c>
      <c r="C182" s="52">
        <f t="shared" si="9"/>
        <v>60</v>
      </c>
      <c r="D182" s="52">
        <f t="shared" si="9"/>
        <v>0</v>
      </c>
    </row>
    <row r="183" spans="1:4" ht="15" customHeight="1">
      <c r="A183" s="153" t="s">
        <v>758</v>
      </c>
      <c r="B183" s="161" t="s">
        <v>35</v>
      </c>
      <c r="C183" s="155">
        <f t="shared" si="9"/>
        <v>60</v>
      </c>
      <c r="D183" s="155">
        <f t="shared" si="9"/>
        <v>0</v>
      </c>
    </row>
    <row r="184" spans="1:4" ht="15" customHeight="1">
      <c r="A184" s="148" t="s">
        <v>759</v>
      </c>
      <c r="B184" s="11" t="s">
        <v>40</v>
      </c>
      <c r="C184" s="35">
        <v>60</v>
      </c>
      <c r="D184" s="39">
        <v>0</v>
      </c>
    </row>
    <row r="185" spans="1:4" ht="12.75">
      <c r="A185" s="150" t="s">
        <v>532</v>
      </c>
      <c r="B185" s="32" t="s">
        <v>163</v>
      </c>
      <c r="C185" s="52">
        <f>C186</f>
        <v>483.8</v>
      </c>
      <c r="D185" s="52">
        <f>D186</f>
        <v>0</v>
      </c>
    </row>
    <row r="186" spans="1:4" ht="12.75">
      <c r="A186" s="150" t="s">
        <v>533</v>
      </c>
      <c r="B186" s="32" t="s">
        <v>454</v>
      </c>
      <c r="C186" s="52">
        <f aca="true" t="shared" si="10" ref="C186:D189">C187</f>
        <v>483.8</v>
      </c>
      <c r="D186" s="52">
        <f t="shared" si="10"/>
        <v>0</v>
      </c>
    </row>
    <row r="187" spans="1:4" ht="114.75">
      <c r="A187" s="150" t="s">
        <v>761</v>
      </c>
      <c r="B187" s="32" t="s">
        <v>455</v>
      </c>
      <c r="C187" s="52">
        <f t="shared" si="10"/>
        <v>483.8</v>
      </c>
      <c r="D187" s="52">
        <f t="shared" si="10"/>
        <v>0</v>
      </c>
    </row>
    <row r="188" spans="1:4" ht="30" customHeight="1">
      <c r="A188" s="150" t="s">
        <v>762</v>
      </c>
      <c r="B188" s="34" t="s">
        <v>685</v>
      </c>
      <c r="C188" s="52">
        <f>C189</f>
        <v>483.8</v>
      </c>
      <c r="D188" s="52">
        <f>D189</f>
        <v>0</v>
      </c>
    </row>
    <row r="189" spans="1:4" ht="12.75">
      <c r="A189" s="153" t="s">
        <v>763</v>
      </c>
      <c r="B189" s="161" t="s">
        <v>35</v>
      </c>
      <c r="C189" s="155">
        <f t="shared" si="10"/>
        <v>483.8</v>
      </c>
      <c r="D189" s="155">
        <f t="shared" si="10"/>
        <v>0</v>
      </c>
    </row>
    <row r="190" spans="1:4" ht="12.75">
      <c r="A190" s="148" t="s">
        <v>764</v>
      </c>
      <c r="B190" s="11" t="s">
        <v>40</v>
      </c>
      <c r="C190" s="35">
        <v>483.8</v>
      </c>
      <c r="D190" s="39">
        <v>0</v>
      </c>
    </row>
    <row r="191" spans="1:4" ht="19.5" customHeight="1">
      <c r="A191" s="150" t="s">
        <v>534</v>
      </c>
      <c r="B191" s="32" t="s">
        <v>47</v>
      </c>
      <c r="C191" s="52">
        <f>C192</f>
        <v>33907.3</v>
      </c>
      <c r="D191" s="52">
        <f>D192</f>
        <v>271.5</v>
      </c>
    </row>
    <row r="192" spans="1:4" ht="15" customHeight="1">
      <c r="A192" s="150" t="s">
        <v>535</v>
      </c>
      <c r="B192" s="32" t="s">
        <v>93</v>
      </c>
      <c r="C192" s="52">
        <f>C193+C200+C206+C212+C219</f>
        <v>33907.3</v>
      </c>
      <c r="D192" s="52">
        <f>D193+D200+D206+D212+D219</f>
        <v>271.5</v>
      </c>
    </row>
    <row r="193" spans="1:4" ht="25.5">
      <c r="A193" s="150" t="s">
        <v>536</v>
      </c>
      <c r="B193" s="32" t="s">
        <v>537</v>
      </c>
      <c r="C193" s="52">
        <f>C194</f>
        <v>11612</v>
      </c>
      <c r="D193" s="52">
        <f>D194</f>
        <v>96</v>
      </c>
    </row>
    <row r="194" spans="1:4" ht="26.25" customHeight="1">
      <c r="A194" s="150" t="s">
        <v>765</v>
      </c>
      <c r="B194" s="34" t="s">
        <v>685</v>
      </c>
      <c r="C194" s="52">
        <f>C195+C197</f>
        <v>11612</v>
      </c>
      <c r="D194" s="52">
        <f>D195+D197</f>
        <v>96</v>
      </c>
    </row>
    <row r="195" spans="1:4" ht="15.75" customHeight="1">
      <c r="A195" s="153" t="s">
        <v>766</v>
      </c>
      <c r="B195" s="72" t="s">
        <v>35</v>
      </c>
      <c r="C195" s="155">
        <f>C196</f>
        <v>11162</v>
      </c>
      <c r="D195" s="155">
        <f>D196</f>
        <v>96</v>
      </c>
    </row>
    <row r="196" spans="1:4" ht="15" customHeight="1">
      <c r="A196" s="148" t="s">
        <v>767</v>
      </c>
      <c r="B196" s="11" t="s">
        <v>40</v>
      </c>
      <c r="C196" s="49">
        <v>11162</v>
      </c>
      <c r="D196" s="12">
        <v>96</v>
      </c>
    </row>
    <row r="197" spans="1:4" ht="15" customHeight="1">
      <c r="A197" s="153" t="s">
        <v>539</v>
      </c>
      <c r="B197" s="72" t="s">
        <v>42</v>
      </c>
      <c r="C197" s="155">
        <f>C198+C199</f>
        <v>450</v>
      </c>
      <c r="D197" s="155">
        <f>D198+D199</f>
        <v>0</v>
      </c>
    </row>
    <row r="198" spans="1:4" ht="15" customHeight="1">
      <c r="A198" s="148" t="s">
        <v>540</v>
      </c>
      <c r="B198" s="6" t="s">
        <v>43</v>
      </c>
      <c r="C198" s="35">
        <v>450</v>
      </c>
      <c r="D198" s="39">
        <v>0</v>
      </c>
    </row>
    <row r="199" spans="1:4" ht="15" customHeight="1" hidden="1">
      <c r="A199" s="148" t="s">
        <v>768</v>
      </c>
      <c r="B199" s="11" t="s">
        <v>44</v>
      </c>
      <c r="C199" s="49">
        <v>0</v>
      </c>
      <c r="D199" s="12">
        <v>0</v>
      </c>
    </row>
    <row r="200" spans="1:4" ht="25.5" customHeight="1">
      <c r="A200" s="150" t="s">
        <v>541</v>
      </c>
      <c r="B200" s="32" t="s">
        <v>165</v>
      </c>
      <c r="C200" s="52">
        <f>C201</f>
        <v>3053</v>
      </c>
      <c r="D200" s="52">
        <f>D201</f>
        <v>0</v>
      </c>
    </row>
    <row r="201" spans="1:4" ht="27" customHeight="1">
      <c r="A201" s="150" t="s">
        <v>769</v>
      </c>
      <c r="B201" s="34" t="s">
        <v>685</v>
      </c>
      <c r="C201" s="52">
        <f>C202+C204</f>
        <v>3053</v>
      </c>
      <c r="D201" s="52">
        <f>D202+D204</f>
        <v>0</v>
      </c>
    </row>
    <row r="202" spans="1:4" ht="14.25" customHeight="1">
      <c r="A202" s="153" t="s">
        <v>770</v>
      </c>
      <c r="B202" s="72" t="s">
        <v>35</v>
      </c>
      <c r="C202" s="155">
        <f>C203</f>
        <v>3053</v>
      </c>
      <c r="D202" s="155">
        <f>D203</f>
        <v>0</v>
      </c>
    </row>
    <row r="203" spans="1:4" ht="13.5" customHeight="1">
      <c r="A203" s="148" t="s">
        <v>771</v>
      </c>
      <c r="B203" s="11" t="s">
        <v>40</v>
      </c>
      <c r="C203" s="49">
        <v>3053</v>
      </c>
      <c r="D203" s="12">
        <v>0</v>
      </c>
    </row>
    <row r="204" spans="1:4" ht="13.5" customHeight="1" hidden="1">
      <c r="A204" s="153" t="s">
        <v>772</v>
      </c>
      <c r="B204" s="72" t="s">
        <v>42</v>
      </c>
      <c r="C204" s="155">
        <f>C205</f>
        <v>0</v>
      </c>
      <c r="D204" s="155">
        <f>D205</f>
        <v>0</v>
      </c>
    </row>
    <row r="205" spans="1:4" ht="13.5" customHeight="1" hidden="1">
      <c r="A205" s="148" t="s">
        <v>773</v>
      </c>
      <c r="B205" s="11" t="s">
        <v>43</v>
      </c>
      <c r="C205" s="49">
        <v>0</v>
      </c>
      <c r="D205" s="12">
        <v>0</v>
      </c>
    </row>
    <row r="206" spans="1:4" ht="24.75" customHeight="1">
      <c r="A206" s="150" t="s">
        <v>542</v>
      </c>
      <c r="B206" s="32" t="s">
        <v>94</v>
      </c>
      <c r="C206" s="52">
        <f>C207</f>
        <v>2330</v>
      </c>
      <c r="D206" s="52">
        <f>D207</f>
        <v>0</v>
      </c>
    </row>
    <row r="207" spans="1:4" ht="26.25" customHeight="1">
      <c r="A207" s="150" t="s">
        <v>774</v>
      </c>
      <c r="B207" s="34" t="s">
        <v>685</v>
      </c>
      <c r="C207" s="52">
        <f>C208+C210</f>
        <v>2330</v>
      </c>
      <c r="D207" s="52">
        <f>D208+D210</f>
        <v>0</v>
      </c>
    </row>
    <row r="208" spans="1:4" ht="15" customHeight="1">
      <c r="A208" s="153" t="s">
        <v>775</v>
      </c>
      <c r="B208" s="72" t="s">
        <v>35</v>
      </c>
      <c r="C208" s="155">
        <f>C209</f>
        <v>2080</v>
      </c>
      <c r="D208" s="155">
        <f>D209</f>
        <v>0</v>
      </c>
    </row>
    <row r="209" spans="1:4" ht="15.75" customHeight="1">
      <c r="A209" s="148" t="s">
        <v>776</v>
      </c>
      <c r="B209" s="11" t="s">
        <v>40</v>
      </c>
      <c r="C209" s="49">
        <v>2080</v>
      </c>
      <c r="D209" s="12">
        <v>0</v>
      </c>
    </row>
    <row r="210" spans="1:4" ht="15.75" customHeight="1">
      <c r="A210" s="153" t="s">
        <v>777</v>
      </c>
      <c r="B210" s="72" t="s">
        <v>42</v>
      </c>
      <c r="C210" s="155">
        <f>SUM(C211)</f>
        <v>250</v>
      </c>
      <c r="D210" s="155">
        <f>SUM(D211)</f>
        <v>0</v>
      </c>
    </row>
    <row r="211" spans="1:4" ht="15.75" customHeight="1">
      <c r="A211" s="148" t="s">
        <v>778</v>
      </c>
      <c r="B211" s="11" t="s">
        <v>44</v>
      </c>
      <c r="C211" s="49">
        <v>250</v>
      </c>
      <c r="D211" s="12">
        <v>0</v>
      </c>
    </row>
    <row r="212" spans="1:5" ht="12.75">
      <c r="A212" s="163" t="s">
        <v>544</v>
      </c>
      <c r="B212" s="32" t="s">
        <v>543</v>
      </c>
      <c r="C212" s="52">
        <f>C213</f>
        <v>15655</v>
      </c>
      <c r="D212" s="52">
        <f>D213</f>
        <v>175.5</v>
      </c>
      <c r="E212" s="101"/>
    </row>
    <row r="213" spans="1:5" ht="29.25" customHeight="1">
      <c r="A213" s="163" t="s">
        <v>544</v>
      </c>
      <c r="B213" s="71" t="s">
        <v>552</v>
      </c>
      <c r="C213" s="52">
        <f>C214</f>
        <v>15655</v>
      </c>
      <c r="D213" s="52">
        <f>D214</f>
        <v>175.5</v>
      </c>
      <c r="E213" s="101"/>
    </row>
    <row r="214" spans="1:5" ht="27.75" customHeight="1">
      <c r="A214" s="163" t="s">
        <v>779</v>
      </c>
      <c r="B214" s="34" t="s">
        <v>685</v>
      </c>
      <c r="C214" s="52">
        <f>C215+C217</f>
        <v>15655</v>
      </c>
      <c r="D214" s="52">
        <f>D215+D217</f>
        <v>175.5</v>
      </c>
      <c r="E214" s="101"/>
    </row>
    <row r="215" spans="1:4" ht="15.75" customHeight="1">
      <c r="A215" s="153" t="s">
        <v>780</v>
      </c>
      <c r="B215" s="72" t="s">
        <v>35</v>
      </c>
      <c r="C215" s="155">
        <f>C216</f>
        <v>5655</v>
      </c>
      <c r="D215" s="155">
        <f>D216</f>
        <v>175.5</v>
      </c>
    </row>
    <row r="216" spans="1:4" ht="15.75" customHeight="1">
      <c r="A216" s="148" t="s">
        <v>781</v>
      </c>
      <c r="B216" s="11" t="s">
        <v>40</v>
      </c>
      <c r="C216" s="49">
        <v>5655</v>
      </c>
      <c r="D216" s="12">
        <v>175.5</v>
      </c>
    </row>
    <row r="217" spans="1:4" ht="15.75" customHeight="1">
      <c r="A217" s="153" t="s">
        <v>782</v>
      </c>
      <c r="B217" s="72" t="s">
        <v>42</v>
      </c>
      <c r="C217" s="155">
        <f>C218</f>
        <v>10000</v>
      </c>
      <c r="D217" s="155">
        <f>D218</f>
        <v>0</v>
      </c>
    </row>
    <row r="218" spans="1:4" ht="12.75">
      <c r="A218" s="148" t="s">
        <v>783</v>
      </c>
      <c r="B218" s="11" t="s">
        <v>43</v>
      </c>
      <c r="C218" s="49">
        <v>10000</v>
      </c>
      <c r="D218" s="12">
        <v>0</v>
      </c>
    </row>
    <row r="219" spans="1:4" ht="54">
      <c r="A219" s="150" t="s">
        <v>545</v>
      </c>
      <c r="B219" s="71" t="s">
        <v>784</v>
      </c>
      <c r="C219" s="52">
        <f aca="true" t="shared" si="11" ref="C219:D221">C220</f>
        <v>1257.3</v>
      </c>
      <c r="D219" s="52">
        <f t="shared" si="11"/>
        <v>0</v>
      </c>
    </row>
    <row r="220" spans="1:4" ht="27">
      <c r="A220" s="150" t="s">
        <v>546</v>
      </c>
      <c r="B220" s="71" t="s">
        <v>592</v>
      </c>
      <c r="C220" s="52">
        <f>C221+C223</f>
        <v>1257.3</v>
      </c>
      <c r="D220" s="52">
        <f>D221+D223</f>
        <v>0</v>
      </c>
    </row>
    <row r="221" spans="1:4" ht="12.75">
      <c r="A221" s="153" t="s">
        <v>547</v>
      </c>
      <c r="B221" s="57" t="s">
        <v>35</v>
      </c>
      <c r="C221" s="155">
        <f t="shared" si="11"/>
        <v>658.5</v>
      </c>
      <c r="D221" s="155">
        <f t="shared" si="11"/>
        <v>0</v>
      </c>
    </row>
    <row r="222" spans="1:4" ht="12.75">
      <c r="A222" s="148" t="s">
        <v>548</v>
      </c>
      <c r="B222" s="58" t="s">
        <v>40</v>
      </c>
      <c r="C222" s="49">
        <v>658.5</v>
      </c>
      <c r="D222" s="12">
        <v>0</v>
      </c>
    </row>
    <row r="223" spans="1:4" ht="12.75">
      <c r="A223" s="153" t="s">
        <v>549</v>
      </c>
      <c r="B223" s="57" t="s">
        <v>42</v>
      </c>
      <c r="C223" s="155">
        <f>SUM(C224+C225)</f>
        <v>598.8</v>
      </c>
      <c r="D223" s="155">
        <f>SUM(D224+D225)</f>
        <v>0</v>
      </c>
    </row>
    <row r="224" spans="1:4" ht="12.75">
      <c r="A224" s="148" t="s">
        <v>550</v>
      </c>
      <c r="B224" s="58" t="s">
        <v>43</v>
      </c>
      <c r="C224" s="49">
        <v>585.3</v>
      </c>
      <c r="D224" s="12">
        <v>0</v>
      </c>
    </row>
    <row r="225" spans="1:4" ht="12.75">
      <c r="A225" s="148" t="s">
        <v>551</v>
      </c>
      <c r="B225" s="58" t="s">
        <v>44</v>
      </c>
      <c r="C225" s="49">
        <v>13.5</v>
      </c>
      <c r="D225" s="12">
        <v>0</v>
      </c>
    </row>
    <row r="226" spans="1:4" ht="15.75" customHeight="1">
      <c r="A226" s="150" t="s">
        <v>553</v>
      </c>
      <c r="B226" s="32" t="s">
        <v>48</v>
      </c>
      <c r="C226" s="52">
        <f>C227+C232</f>
        <v>2281.4</v>
      </c>
      <c r="D226" s="52">
        <f>D227+D232</f>
        <v>642.8</v>
      </c>
    </row>
    <row r="227" spans="1:4" ht="26.25" customHeight="1">
      <c r="A227" s="150" t="s">
        <v>554</v>
      </c>
      <c r="B227" s="32" t="s">
        <v>598</v>
      </c>
      <c r="C227" s="52">
        <f aca="true" t="shared" si="12" ref="C227:D230">SUM(C228)</f>
        <v>60</v>
      </c>
      <c r="D227" s="52">
        <f t="shared" si="12"/>
        <v>0</v>
      </c>
    </row>
    <row r="228" spans="1:4" ht="56.25" customHeight="1">
      <c r="A228" s="150" t="s">
        <v>785</v>
      </c>
      <c r="B228" s="32" t="s">
        <v>599</v>
      </c>
      <c r="C228" s="52">
        <f t="shared" si="12"/>
        <v>60</v>
      </c>
      <c r="D228" s="52">
        <f t="shared" si="12"/>
        <v>0</v>
      </c>
    </row>
    <row r="229" spans="1:4" ht="26.25" customHeight="1">
      <c r="A229" s="150" t="s">
        <v>786</v>
      </c>
      <c r="B229" s="34" t="s">
        <v>685</v>
      </c>
      <c r="C229" s="52">
        <f t="shared" si="12"/>
        <v>60</v>
      </c>
      <c r="D229" s="52">
        <f t="shared" si="12"/>
        <v>0</v>
      </c>
    </row>
    <row r="230" spans="1:4" ht="15.75" customHeight="1">
      <c r="A230" s="153" t="s">
        <v>787</v>
      </c>
      <c r="B230" s="72" t="s">
        <v>35</v>
      </c>
      <c r="C230" s="155">
        <f t="shared" si="12"/>
        <v>60</v>
      </c>
      <c r="D230" s="155">
        <f t="shared" si="12"/>
        <v>0</v>
      </c>
    </row>
    <row r="231" spans="1:4" ht="15.75" customHeight="1">
      <c r="A231" s="148" t="s">
        <v>788</v>
      </c>
      <c r="B231" s="38" t="s">
        <v>40</v>
      </c>
      <c r="C231" s="49">
        <v>60</v>
      </c>
      <c r="D231" s="49">
        <v>0</v>
      </c>
    </row>
    <row r="232" spans="1:4" ht="15.75" customHeight="1">
      <c r="A232" s="150" t="s">
        <v>555</v>
      </c>
      <c r="B232" s="32" t="s">
        <v>17</v>
      </c>
      <c r="C232" s="52">
        <f>C233+C240</f>
        <v>2221.4</v>
      </c>
      <c r="D232" s="52">
        <f>D233+D240</f>
        <v>642.8</v>
      </c>
    </row>
    <row r="233" spans="1:4" ht="41.25" customHeight="1">
      <c r="A233" s="150" t="s">
        <v>789</v>
      </c>
      <c r="B233" s="71" t="s">
        <v>556</v>
      </c>
      <c r="C233" s="52">
        <f>C235</f>
        <v>1716.4</v>
      </c>
      <c r="D233" s="52">
        <f>D235</f>
        <v>587.8</v>
      </c>
    </row>
    <row r="234" spans="1:4" ht="27" customHeight="1">
      <c r="A234" s="150" t="s">
        <v>790</v>
      </c>
      <c r="B234" s="34" t="s">
        <v>685</v>
      </c>
      <c r="C234" s="52">
        <f>C235</f>
        <v>1716.4</v>
      </c>
      <c r="D234" s="52">
        <f>D235</f>
        <v>587.8</v>
      </c>
    </row>
    <row r="235" spans="1:4" ht="12.75">
      <c r="A235" s="153" t="s">
        <v>791</v>
      </c>
      <c r="B235" s="72" t="s">
        <v>35</v>
      </c>
      <c r="C235" s="155">
        <f>C236</f>
        <v>1716.4</v>
      </c>
      <c r="D235" s="155">
        <f>D236</f>
        <v>587.8</v>
      </c>
    </row>
    <row r="236" spans="1:4" ht="15.75" customHeight="1">
      <c r="A236" s="148" t="s">
        <v>792</v>
      </c>
      <c r="B236" s="11" t="s">
        <v>40</v>
      </c>
      <c r="C236" s="35">
        <v>1716.4</v>
      </c>
      <c r="D236" s="39">
        <v>587.8</v>
      </c>
    </row>
    <row r="237" spans="1:4" ht="15.75" customHeight="1" hidden="1">
      <c r="A237" s="153" t="s">
        <v>557</v>
      </c>
      <c r="B237" s="72" t="s">
        <v>41</v>
      </c>
      <c r="C237" s="155">
        <v>0</v>
      </c>
      <c r="D237" s="114">
        <v>0</v>
      </c>
    </row>
    <row r="238" spans="1:4" ht="12.75" hidden="1">
      <c r="A238" s="153" t="s">
        <v>558</v>
      </c>
      <c r="B238" s="72" t="s">
        <v>42</v>
      </c>
      <c r="C238" s="155">
        <f>C239</f>
        <v>0</v>
      </c>
      <c r="D238" s="155">
        <f>D239</f>
        <v>0</v>
      </c>
    </row>
    <row r="239" spans="1:4" ht="12.75" hidden="1">
      <c r="A239" s="148" t="s">
        <v>559</v>
      </c>
      <c r="B239" s="11" t="s">
        <v>44</v>
      </c>
      <c r="C239" s="35">
        <v>0</v>
      </c>
      <c r="D239" s="39">
        <v>0</v>
      </c>
    </row>
    <row r="240" spans="1:4" ht="38.25">
      <c r="A240" s="150" t="s">
        <v>793</v>
      </c>
      <c r="B240" s="32" t="s">
        <v>560</v>
      </c>
      <c r="C240" s="52">
        <f>SUM(C241)</f>
        <v>505</v>
      </c>
      <c r="D240" s="52">
        <f>SUM(D241)</f>
        <v>55</v>
      </c>
    </row>
    <row r="241" spans="1:4" ht="29.25" customHeight="1">
      <c r="A241" s="150" t="s">
        <v>794</v>
      </c>
      <c r="B241" s="34" t="s">
        <v>685</v>
      </c>
      <c r="C241" s="52">
        <f>SUM(C242+C244)</f>
        <v>505</v>
      </c>
      <c r="D241" s="52">
        <f>SUM(D242+D244)</f>
        <v>55</v>
      </c>
    </row>
    <row r="242" spans="1:4" ht="12.75">
      <c r="A242" s="153" t="s">
        <v>795</v>
      </c>
      <c r="B242" s="72" t="s">
        <v>35</v>
      </c>
      <c r="C242" s="155">
        <f>SUM(C243)</f>
        <v>455</v>
      </c>
      <c r="D242" s="155">
        <f>SUM(D243)</f>
        <v>55</v>
      </c>
    </row>
    <row r="243" spans="1:4" ht="12.75">
      <c r="A243" s="148" t="s">
        <v>796</v>
      </c>
      <c r="B243" s="11" t="s">
        <v>40</v>
      </c>
      <c r="C243" s="35">
        <v>455</v>
      </c>
      <c r="D243" s="39">
        <v>55</v>
      </c>
    </row>
    <row r="244" spans="1:4" ht="12.75">
      <c r="A244" s="153" t="s">
        <v>859</v>
      </c>
      <c r="B244" s="72" t="s">
        <v>41</v>
      </c>
      <c r="C244" s="155">
        <v>50</v>
      </c>
      <c r="D244" s="155">
        <v>0</v>
      </c>
    </row>
    <row r="245" spans="1:4" ht="12.75">
      <c r="A245" s="165" t="s">
        <v>562</v>
      </c>
      <c r="B245" s="32" t="s">
        <v>561</v>
      </c>
      <c r="C245" s="52">
        <f aca="true" t="shared" si="13" ref="C245:D247">C246</f>
        <v>2281</v>
      </c>
      <c r="D245" s="52">
        <f t="shared" si="13"/>
        <v>315</v>
      </c>
    </row>
    <row r="246" spans="1:4" ht="12.75">
      <c r="A246" s="165" t="s">
        <v>563</v>
      </c>
      <c r="B246" s="32" t="s">
        <v>18</v>
      </c>
      <c r="C246" s="52">
        <f>C247+C251</f>
        <v>2281</v>
      </c>
      <c r="D246" s="52">
        <f>D247+D251</f>
        <v>315</v>
      </c>
    </row>
    <row r="247" spans="1:4" ht="40.5">
      <c r="A247" s="165" t="s">
        <v>797</v>
      </c>
      <c r="B247" s="71" t="s">
        <v>96</v>
      </c>
      <c r="C247" s="52">
        <f t="shared" si="13"/>
        <v>500</v>
      </c>
      <c r="D247" s="52">
        <f t="shared" si="13"/>
        <v>205.5</v>
      </c>
    </row>
    <row r="248" spans="1:4" ht="27.75" customHeight="1">
      <c r="A248" s="165" t="s">
        <v>798</v>
      </c>
      <c r="B248" s="34" t="s">
        <v>685</v>
      </c>
      <c r="C248" s="52">
        <f>C249</f>
        <v>500</v>
      </c>
      <c r="D248" s="52">
        <f>D249</f>
        <v>205.5</v>
      </c>
    </row>
    <row r="249" spans="1:4" ht="12.75">
      <c r="A249" s="166" t="s">
        <v>799</v>
      </c>
      <c r="B249" s="72" t="s">
        <v>35</v>
      </c>
      <c r="C249" s="155">
        <f>C250</f>
        <v>500</v>
      </c>
      <c r="D249" s="155">
        <f>D250</f>
        <v>205.5</v>
      </c>
    </row>
    <row r="250" spans="1:4" ht="12.75">
      <c r="A250" s="164" t="s">
        <v>800</v>
      </c>
      <c r="B250" s="11" t="s">
        <v>40</v>
      </c>
      <c r="C250" s="35">
        <v>500</v>
      </c>
      <c r="D250" s="39">
        <v>205.5</v>
      </c>
    </row>
    <row r="251" spans="1:4" ht="40.5" customHeight="1">
      <c r="A251" s="150" t="s">
        <v>801</v>
      </c>
      <c r="B251" s="71" t="s">
        <v>95</v>
      </c>
      <c r="C251" s="52">
        <f>C252</f>
        <v>1781</v>
      </c>
      <c r="D251" s="52">
        <f>D252</f>
        <v>109.5</v>
      </c>
    </row>
    <row r="252" spans="1:4" ht="27" customHeight="1">
      <c r="A252" s="150" t="s">
        <v>802</v>
      </c>
      <c r="B252" s="34" t="s">
        <v>685</v>
      </c>
      <c r="C252" s="52">
        <f>C253+C238+C237</f>
        <v>1781</v>
      </c>
      <c r="D252" s="52">
        <f>D253+D238+D237</f>
        <v>109.5</v>
      </c>
    </row>
    <row r="253" spans="1:4" ht="15.75" customHeight="1">
      <c r="A253" s="153" t="s">
        <v>803</v>
      </c>
      <c r="B253" s="72" t="s">
        <v>35</v>
      </c>
      <c r="C253" s="155">
        <f>C254</f>
        <v>1781</v>
      </c>
      <c r="D253" s="155">
        <f>D254</f>
        <v>109.5</v>
      </c>
    </row>
    <row r="254" spans="1:4" ht="15.75" customHeight="1">
      <c r="A254" s="148" t="s">
        <v>804</v>
      </c>
      <c r="B254" s="11" t="s">
        <v>40</v>
      </c>
      <c r="C254" s="35">
        <v>1781</v>
      </c>
      <c r="D254" s="39">
        <v>109.5</v>
      </c>
    </row>
    <row r="255" spans="1:4" ht="12.75">
      <c r="A255" s="165" t="s">
        <v>564</v>
      </c>
      <c r="B255" s="32" t="s">
        <v>51</v>
      </c>
      <c r="C255" s="52">
        <f>C256+C261</f>
        <v>12305.499999999998</v>
      </c>
      <c r="D255" s="52">
        <f>D256+D261</f>
        <v>2802.9</v>
      </c>
    </row>
    <row r="256" spans="1:4" ht="12.75">
      <c r="A256" s="165" t="s">
        <v>565</v>
      </c>
      <c r="B256" s="32" t="s">
        <v>567</v>
      </c>
      <c r="C256" s="52">
        <f aca="true" t="shared" si="14" ref="C256:D259">C257</f>
        <v>765.4</v>
      </c>
      <c r="D256" s="52">
        <f t="shared" si="14"/>
        <v>39.3</v>
      </c>
    </row>
    <row r="257" spans="1:4" ht="38.25">
      <c r="A257" s="165" t="s">
        <v>805</v>
      </c>
      <c r="B257" s="32" t="s">
        <v>568</v>
      </c>
      <c r="C257" s="52">
        <f t="shared" si="14"/>
        <v>765.4</v>
      </c>
      <c r="D257" s="52">
        <f t="shared" si="14"/>
        <v>39.3</v>
      </c>
    </row>
    <row r="258" spans="1:4" ht="25.5">
      <c r="A258" s="165" t="s">
        <v>806</v>
      </c>
      <c r="B258" s="32" t="s">
        <v>845</v>
      </c>
      <c r="C258" s="52">
        <f t="shared" si="14"/>
        <v>765.4</v>
      </c>
      <c r="D258" s="52">
        <f t="shared" si="14"/>
        <v>39.3</v>
      </c>
    </row>
    <row r="259" spans="1:4" ht="12.75">
      <c r="A259" s="166" t="s">
        <v>807</v>
      </c>
      <c r="B259" s="72" t="s">
        <v>49</v>
      </c>
      <c r="C259" s="49">
        <f t="shared" si="14"/>
        <v>765.4</v>
      </c>
      <c r="D259" s="49">
        <f t="shared" si="14"/>
        <v>39.3</v>
      </c>
    </row>
    <row r="260" spans="1:4" ht="25.5">
      <c r="A260" s="164" t="s">
        <v>808</v>
      </c>
      <c r="B260" s="38" t="s">
        <v>569</v>
      </c>
      <c r="C260" s="49">
        <v>765.4</v>
      </c>
      <c r="D260" s="40">
        <v>39.3</v>
      </c>
    </row>
    <row r="261" spans="1:4" ht="12.75">
      <c r="A261" s="165" t="s">
        <v>566</v>
      </c>
      <c r="B261" s="32" t="s">
        <v>100</v>
      </c>
      <c r="C261" s="52">
        <f>C262+C276+C280</f>
        <v>11540.099999999999</v>
      </c>
      <c r="D261" s="52">
        <f>D262+D276+D280</f>
        <v>2763.6</v>
      </c>
    </row>
    <row r="262" spans="1:4" ht="40.5">
      <c r="A262" s="150" t="s">
        <v>842</v>
      </c>
      <c r="B262" s="71" t="s">
        <v>843</v>
      </c>
      <c r="C262" s="55">
        <f>C263</f>
        <v>2271.9999999999995</v>
      </c>
      <c r="D262" s="55">
        <f>D263+D267</f>
        <v>526.8</v>
      </c>
    </row>
    <row r="263" spans="1:4" ht="27">
      <c r="A263" s="150" t="s">
        <v>809</v>
      </c>
      <c r="B263" s="34" t="s">
        <v>847</v>
      </c>
      <c r="C263" s="55">
        <f>C264+C268+C273</f>
        <v>2271.9999999999995</v>
      </c>
      <c r="D263" s="55">
        <f>D264</f>
        <v>505</v>
      </c>
    </row>
    <row r="264" spans="1:4" ht="12.75">
      <c r="A264" s="153" t="s">
        <v>810</v>
      </c>
      <c r="B264" s="154" t="s">
        <v>30</v>
      </c>
      <c r="C264" s="162">
        <f>C265+C266</f>
        <v>2127.7</v>
      </c>
      <c r="D264" s="162">
        <f>D265+D266</f>
        <v>505</v>
      </c>
    </row>
    <row r="265" spans="1:4" ht="12.75">
      <c r="A265" s="148" t="s">
        <v>811</v>
      </c>
      <c r="B265" s="6" t="s">
        <v>31</v>
      </c>
      <c r="C265" s="40">
        <v>1634.2</v>
      </c>
      <c r="D265" s="48" t="s">
        <v>862</v>
      </c>
    </row>
    <row r="266" spans="1:4" ht="12.75">
      <c r="A266" s="148" t="s">
        <v>812</v>
      </c>
      <c r="B266" s="6" t="s">
        <v>32</v>
      </c>
      <c r="C266" s="40">
        <v>493.5</v>
      </c>
      <c r="D266" s="48" t="s">
        <v>863</v>
      </c>
    </row>
    <row r="267" spans="1:4" ht="28.5" customHeight="1">
      <c r="A267" s="165" t="s">
        <v>813</v>
      </c>
      <c r="B267" s="34" t="s">
        <v>685</v>
      </c>
      <c r="C267" s="52">
        <f>C268+C273</f>
        <v>144.3</v>
      </c>
      <c r="D267" s="52">
        <f>D268+D273</f>
        <v>21.8</v>
      </c>
    </row>
    <row r="268" spans="1:4" ht="12.75">
      <c r="A268" s="153" t="s">
        <v>814</v>
      </c>
      <c r="B268" s="154" t="s">
        <v>35</v>
      </c>
      <c r="C268" s="162">
        <f>C269+C270+C271+C272</f>
        <v>116.2</v>
      </c>
      <c r="D268" s="162">
        <f>D269+D270+D271+D272</f>
        <v>21</v>
      </c>
    </row>
    <row r="269" spans="1:4" ht="12.75">
      <c r="A269" s="148" t="s">
        <v>815</v>
      </c>
      <c r="B269" s="6" t="s">
        <v>36</v>
      </c>
      <c r="C269" s="40">
        <v>5.7</v>
      </c>
      <c r="D269" s="48" t="s">
        <v>864</v>
      </c>
    </row>
    <row r="270" spans="1:4" ht="12.75">
      <c r="A270" s="148" t="s">
        <v>816</v>
      </c>
      <c r="B270" s="6" t="s">
        <v>37</v>
      </c>
      <c r="C270" s="40">
        <v>52.8</v>
      </c>
      <c r="D270" s="12">
        <v>12.2</v>
      </c>
    </row>
    <row r="271" spans="1:4" ht="12.75">
      <c r="A271" s="148" t="s">
        <v>817</v>
      </c>
      <c r="B271" s="6" t="s">
        <v>39</v>
      </c>
      <c r="C271" s="40">
        <v>30.7</v>
      </c>
      <c r="D271" s="12">
        <v>7.9</v>
      </c>
    </row>
    <row r="272" spans="1:4" ht="12.75">
      <c r="A272" s="148" t="s">
        <v>818</v>
      </c>
      <c r="B272" s="6" t="s">
        <v>40</v>
      </c>
      <c r="C272" s="40">
        <v>27</v>
      </c>
      <c r="D272" s="12">
        <v>0</v>
      </c>
    </row>
    <row r="273" spans="1:4" ht="12.75">
      <c r="A273" s="153" t="s">
        <v>819</v>
      </c>
      <c r="B273" s="154" t="s">
        <v>42</v>
      </c>
      <c r="C273" s="162">
        <f>C274+C275</f>
        <v>28.1</v>
      </c>
      <c r="D273" s="155">
        <f>D274+D275</f>
        <v>0.8</v>
      </c>
    </row>
    <row r="274" spans="1:4" ht="12.75">
      <c r="A274" s="148" t="s">
        <v>820</v>
      </c>
      <c r="B274" s="6" t="s">
        <v>43</v>
      </c>
      <c r="C274" s="49">
        <v>18.1</v>
      </c>
      <c r="D274" s="12">
        <v>0</v>
      </c>
    </row>
    <row r="275" spans="1:4" ht="12.75">
      <c r="A275" s="148" t="s">
        <v>821</v>
      </c>
      <c r="B275" s="6" t="s">
        <v>44</v>
      </c>
      <c r="C275" s="49">
        <v>10</v>
      </c>
      <c r="D275" s="12">
        <v>0.8</v>
      </c>
    </row>
    <row r="276" spans="1:4" ht="39" customHeight="1">
      <c r="A276" s="165" t="s">
        <v>822</v>
      </c>
      <c r="B276" s="32" t="s">
        <v>844</v>
      </c>
      <c r="C276" s="52">
        <f>C277</f>
        <v>6369.7</v>
      </c>
      <c r="D276" s="52">
        <f>D277</f>
        <v>1622.4</v>
      </c>
    </row>
    <row r="277" spans="1:4" ht="25.5">
      <c r="A277" s="165" t="s">
        <v>823</v>
      </c>
      <c r="B277" s="32" t="s">
        <v>845</v>
      </c>
      <c r="C277" s="52">
        <f>C278</f>
        <v>6369.7</v>
      </c>
      <c r="D277" s="55">
        <f>D278</f>
        <v>1622.4</v>
      </c>
    </row>
    <row r="278" spans="1:4" ht="12.75">
      <c r="A278" s="166" t="s">
        <v>824</v>
      </c>
      <c r="B278" s="72" t="s">
        <v>49</v>
      </c>
      <c r="C278" s="155">
        <f>C279</f>
        <v>6369.7</v>
      </c>
      <c r="D278" s="162">
        <f>D279</f>
        <v>1622.4</v>
      </c>
    </row>
    <row r="279" spans="1:4" ht="12.75">
      <c r="A279" s="164" t="s">
        <v>167</v>
      </c>
      <c r="B279" s="11" t="s">
        <v>50</v>
      </c>
      <c r="C279" s="35">
        <v>6369.7</v>
      </c>
      <c r="D279" s="54">
        <v>1622.4</v>
      </c>
    </row>
    <row r="280" spans="1:4" ht="40.5">
      <c r="A280" s="165" t="s">
        <v>825</v>
      </c>
      <c r="B280" s="71" t="s">
        <v>846</v>
      </c>
      <c r="C280" s="52">
        <f>C281</f>
        <v>2898.4</v>
      </c>
      <c r="D280" s="55">
        <f aca="true" t="shared" si="15" ref="C280:D282">D281</f>
        <v>614.4</v>
      </c>
    </row>
    <row r="281" spans="1:4" ht="27" customHeight="1">
      <c r="A281" s="165" t="s">
        <v>826</v>
      </c>
      <c r="B281" s="32" t="s">
        <v>845</v>
      </c>
      <c r="C281" s="52">
        <f t="shared" si="15"/>
        <v>2898.4</v>
      </c>
      <c r="D281" s="55">
        <f t="shared" si="15"/>
        <v>614.4</v>
      </c>
    </row>
    <row r="282" spans="1:4" ht="12.75">
      <c r="A282" s="166" t="s">
        <v>827</v>
      </c>
      <c r="B282" s="72" t="s">
        <v>35</v>
      </c>
      <c r="C282" s="155">
        <f t="shared" si="15"/>
        <v>2898.4</v>
      </c>
      <c r="D282" s="162">
        <f t="shared" si="15"/>
        <v>614.4</v>
      </c>
    </row>
    <row r="283" spans="1:4" ht="12.75">
      <c r="A283" s="164" t="s">
        <v>828</v>
      </c>
      <c r="B283" s="11" t="s">
        <v>40</v>
      </c>
      <c r="C283" s="35">
        <v>2898.4</v>
      </c>
      <c r="D283" s="54">
        <v>614.4</v>
      </c>
    </row>
    <row r="284" spans="1:4" ht="12.75">
      <c r="A284" s="165" t="s">
        <v>570</v>
      </c>
      <c r="B284" s="32" t="s">
        <v>572</v>
      </c>
      <c r="C284" s="52">
        <f aca="true" t="shared" si="16" ref="C284:D288">C285</f>
        <v>2627</v>
      </c>
      <c r="D284" s="55">
        <f t="shared" si="16"/>
        <v>122.5</v>
      </c>
    </row>
    <row r="285" spans="1:4" ht="12.75">
      <c r="A285" s="165" t="s">
        <v>571</v>
      </c>
      <c r="B285" s="32" t="s">
        <v>447</v>
      </c>
      <c r="C285" s="52">
        <f t="shared" si="16"/>
        <v>2627</v>
      </c>
      <c r="D285" s="55">
        <f t="shared" si="16"/>
        <v>122.5</v>
      </c>
    </row>
    <row r="286" spans="1:4" ht="40.5">
      <c r="A286" s="165" t="s">
        <v>829</v>
      </c>
      <c r="B286" s="71" t="s">
        <v>99</v>
      </c>
      <c r="C286" s="52">
        <f t="shared" si="16"/>
        <v>2627</v>
      </c>
      <c r="D286" s="55">
        <f t="shared" si="16"/>
        <v>122.5</v>
      </c>
    </row>
    <row r="287" spans="1:4" ht="29.25" customHeight="1">
      <c r="A287" s="165" t="s">
        <v>830</v>
      </c>
      <c r="B287" s="34" t="s">
        <v>685</v>
      </c>
      <c r="C287" s="52">
        <f>C288+C290</f>
        <v>2627</v>
      </c>
      <c r="D287" s="52">
        <f>D288+D290</f>
        <v>122.5</v>
      </c>
    </row>
    <row r="288" spans="1:4" ht="12.75">
      <c r="A288" s="166" t="s">
        <v>831</v>
      </c>
      <c r="B288" s="72" t="s">
        <v>35</v>
      </c>
      <c r="C288" s="155">
        <f t="shared" si="16"/>
        <v>2627</v>
      </c>
      <c r="D288" s="162">
        <f t="shared" si="16"/>
        <v>122.5</v>
      </c>
    </row>
    <row r="289" spans="1:4" ht="12.75">
      <c r="A289" s="164" t="s">
        <v>832</v>
      </c>
      <c r="B289" s="11" t="s">
        <v>40</v>
      </c>
      <c r="C289" s="35">
        <v>2627</v>
      </c>
      <c r="D289" s="54">
        <v>122.5</v>
      </c>
    </row>
    <row r="290" spans="1:4" ht="12.75" hidden="1">
      <c r="A290" s="166" t="s">
        <v>833</v>
      </c>
      <c r="B290" s="72" t="s">
        <v>41</v>
      </c>
      <c r="C290" s="155">
        <v>0</v>
      </c>
      <c r="D290" s="167">
        <v>0</v>
      </c>
    </row>
    <row r="291" spans="1:4" ht="12.75">
      <c r="A291" s="165" t="s">
        <v>573</v>
      </c>
      <c r="B291" s="32" t="s">
        <v>448</v>
      </c>
      <c r="C291" s="52">
        <f>SUM(C292)</f>
        <v>985</v>
      </c>
      <c r="D291" s="52">
        <f>SUM(D292)</f>
        <v>164</v>
      </c>
    </row>
    <row r="292" spans="1:4" ht="12.75">
      <c r="A292" s="165" t="s">
        <v>574</v>
      </c>
      <c r="B292" s="32" t="s">
        <v>97</v>
      </c>
      <c r="C292" s="52">
        <f>C293+C300</f>
        <v>985</v>
      </c>
      <c r="D292" s="52">
        <f>D293+D300</f>
        <v>164</v>
      </c>
    </row>
    <row r="293" spans="1:4" ht="40.5">
      <c r="A293" s="165" t="s">
        <v>834</v>
      </c>
      <c r="B293" s="71" t="s">
        <v>166</v>
      </c>
      <c r="C293" s="52">
        <f>C294+C297</f>
        <v>795</v>
      </c>
      <c r="D293" s="52">
        <f>D294+D297</f>
        <v>156</v>
      </c>
    </row>
    <row r="294" spans="1:4" ht="27.75" customHeight="1">
      <c r="A294" s="165" t="s">
        <v>835</v>
      </c>
      <c r="B294" s="34" t="s">
        <v>685</v>
      </c>
      <c r="C294" s="52">
        <f aca="true" t="shared" si="17" ref="C294:D298">C295</f>
        <v>795</v>
      </c>
      <c r="D294" s="52">
        <f t="shared" si="17"/>
        <v>156</v>
      </c>
    </row>
    <row r="295" spans="1:4" ht="15" customHeight="1">
      <c r="A295" s="166" t="s">
        <v>836</v>
      </c>
      <c r="B295" s="57" t="s">
        <v>35</v>
      </c>
      <c r="C295" s="155">
        <f t="shared" si="17"/>
        <v>795</v>
      </c>
      <c r="D295" s="155">
        <f t="shared" si="17"/>
        <v>156</v>
      </c>
    </row>
    <row r="296" spans="1:4" ht="12.75">
      <c r="A296" s="164" t="s">
        <v>837</v>
      </c>
      <c r="B296" s="58" t="s">
        <v>40</v>
      </c>
      <c r="C296" s="49">
        <v>795</v>
      </c>
      <c r="D296" s="49">
        <v>156</v>
      </c>
    </row>
    <row r="297" spans="1:4" ht="38.25" hidden="1">
      <c r="A297" s="164" t="s">
        <v>457</v>
      </c>
      <c r="B297" s="72" t="s">
        <v>456</v>
      </c>
      <c r="C297" s="49">
        <f t="shared" si="17"/>
        <v>0</v>
      </c>
      <c r="D297" s="49">
        <f t="shared" si="17"/>
        <v>0</v>
      </c>
    </row>
    <row r="298" spans="1:4" ht="12.75" hidden="1">
      <c r="A298" s="164" t="s">
        <v>458</v>
      </c>
      <c r="B298" s="58" t="s">
        <v>35</v>
      </c>
      <c r="C298" s="49">
        <f t="shared" si="17"/>
        <v>0</v>
      </c>
      <c r="D298" s="49">
        <f t="shared" si="17"/>
        <v>0</v>
      </c>
    </row>
    <row r="299" spans="1:4" ht="12.75" hidden="1">
      <c r="A299" s="164" t="s">
        <v>459</v>
      </c>
      <c r="B299" s="58" t="s">
        <v>40</v>
      </c>
      <c r="C299" s="49">
        <v>0</v>
      </c>
      <c r="D299" s="49">
        <v>0</v>
      </c>
    </row>
    <row r="300" spans="1:4" ht="27">
      <c r="A300" s="165" t="s">
        <v>838</v>
      </c>
      <c r="B300" s="71" t="s">
        <v>98</v>
      </c>
      <c r="C300" s="52">
        <f aca="true" t="shared" si="18" ref="C300:D302">C301</f>
        <v>190</v>
      </c>
      <c r="D300" s="55">
        <f t="shared" si="18"/>
        <v>8</v>
      </c>
    </row>
    <row r="301" spans="1:4" ht="27.75" customHeight="1">
      <c r="A301" s="165" t="s">
        <v>839</v>
      </c>
      <c r="B301" s="34" t="s">
        <v>685</v>
      </c>
      <c r="C301" s="52">
        <f t="shared" si="18"/>
        <v>190</v>
      </c>
      <c r="D301" s="55">
        <f t="shared" si="18"/>
        <v>8</v>
      </c>
    </row>
    <row r="302" spans="1:4" ht="12.75">
      <c r="A302" s="166" t="s">
        <v>840</v>
      </c>
      <c r="B302" s="72" t="s">
        <v>35</v>
      </c>
      <c r="C302" s="155">
        <f t="shared" si="18"/>
        <v>190</v>
      </c>
      <c r="D302" s="162">
        <f t="shared" si="18"/>
        <v>8</v>
      </c>
    </row>
    <row r="303" spans="1:4" ht="15" customHeight="1">
      <c r="A303" s="164" t="s">
        <v>841</v>
      </c>
      <c r="B303" s="11" t="s">
        <v>40</v>
      </c>
      <c r="C303" s="35">
        <v>190</v>
      </c>
      <c r="D303" s="54">
        <v>8</v>
      </c>
    </row>
    <row r="304" spans="1:4" ht="16.5" customHeight="1">
      <c r="A304" s="53"/>
      <c r="B304" s="82" t="s">
        <v>101</v>
      </c>
      <c r="C304" s="43">
        <f>C60+C95+C102</f>
        <v>72614.1</v>
      </c>
      <c r="D304" s="43">
        <f>D60+D95+D102</f>
        <v>7624.4</v>
      </c>
    </row>
    <row r="307" spans="1:4" ht="12" customHeight="1">
      <c r="A307" s="262"/>
      <c r="B307" s="262"/>
      <c r="C307" s="263"/>
      <c r="D307" s="263"/>
    </row>
    <row r="308" spans="1:4" ht="12" customHeight="1">
      <c r="A308" s="9"/>
      <c r="B308" s="9"/>
      <c r="C308" s="9"/>
      <c r="D308" s="9"/>
    </row>
    <row r="309" spans="1:4" ht="12" customHeight="1">
      <c r="A309" s="262"/>
      <c r="B309" s="262"/>
      <c r="C309" s="263"/>
      <c r="D309" s="263"/>
    </row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</sheetData>
  <sheetProtection/>
  <mergeCells count="10">
    <mergeCell ref="A3:D3"/>
    <mergeCell ref="A1:D1"/>
    <mergeCell ref="A4:D4"/>
    <mergeCell ref="A2:D2"/>
    <mergeCell ref="A309:B309"/>
    <mergeCell ref="C309:D309"/>
    <mergeCell ref="A6:D6"/>
    <mergeCell ref="A59:D59"/>
    <mergeCell ref="A307:B307"/>
    <mergeCell ref="C307:D30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09" t="s">
        <v>319</v>
      </c>
      <c r="B1" s="299"/>
      <c r="C1" s="299"/>
      <c r="D1" s="299"/>
      <c r="E1" s="62"/>
      <c r="F1" s="62"/>
      <c r="G1" s="62"/>
    </row>
    <row r="2" spans="1:4" ht="12.75" hidden="1">
      <c r="A2" s="299" t="s">
        <v>128</v>
      </c>
      <c r="B2" s="299"/>
      <c r="C2" s="299"/>
      <c r="D2" s="280"/>
    </row>
    <row r="3" spans="1:4" ht="12.75" hidden="1">
      <c r="A3" s="299" t="s">
        <v>348</v>
      </c>
      <c r="B3" s="299"/>
      <c r="C3" s="299"/>
      <c r="D3" s="280"/>
    </row>
    <row r="4" spans="1:4" ht="12.75" hidden="1">
      <c r="A4" s="299" t="s">
        <v>249</v>
      </c>
      <c r="B4" s="299"/>
      <c r="C4" s="299"/>
      <c r="D4" s="280"/>
    </row>
    <row r="5" spans="1:4" ht="12.75" hidden="1">
      <c r="A5" s="299" t="s">
        <v>129</v>
      </c>
      <c r="B5" s="299"/>
      <c r="C5" s="299"/>
      <c r="D5" s="280"/>
    </row>
    <row r="6" spans="1:4" ht="12.75" hidden="1">
      <c r="A6" s="299" t="s">
        <v>130</v>
      </c>
      <c r="B6" s="299"/>
      <c r="C6" s="299"/>
      <c r="D6" s="280"/>
    </row>
    <row r="7" spans="1:7" ht="12.75">
      <c r="A7" s="263"/>
      <c r="B7" s="263"/>
      <c r="C7" s="263"/>
      <c r="D7" s="280"/>
      <c r="E7" s="62"/>
      <c r="F7" s="62"/>
      <c r="G7" s="62"/>
    </row>
    <row r="8" spans="1:4" ht="18" customHeight="1">
      <c r="A8" s="313" t="s">
        <v>325</v>
      </c>
      <c r="B8" s="313"/>
      <c r="C8" s="313"/>
      <c r="D8" s="313"/>
    </row>
    <row r="9" spans="1:4" ht="15" customHeight="1">
      <c r="A9" s="313" t="s">
        <v>348</v>
      </c>
      <c r="B9" s="313"/>
      <c r="C9" s="313"/>
      <c r="D9" s="313"/>
    </row>
    <row r="10" spans="1:4" ht="15" customHeight="1">
      <c r="A10" s="313" t="s">
        <v>865</v>
      </c>
      <c r="B10" s="313"/>
      <c r="C10" s="313"/>
      <c r="D10" s="313"/>
    </row>
    <row r="11" spans="1:4" ht="15" customHeight="1">
      <c r="A11" s="313" t="s">
        <v>323</v>
      </c>
      <c r="B11" s="313"/>
      <c r="C11" s="313"/>
      <c r="D11" s="313"/>
    </row>
    <row r="12" spans="1:4" ht="15" customHeight="1">
      <c r="A12" s="313" t="s">
        <v>324</v>
      </c>
      <c r="B12" s="298"/>
      <c r="C12" s="298"/>
      <c r="D12" s="280"/>
    </row>
    <row r="13" spans="1:5" ht="17.25" customHeight="1">
      <c r="A13" s="272" t="s">
        <v>465</v>
      </c>
      <c r="B13" s="273"/>
      <c r="C13" s="273"/>
      <c r="D13" s="273"/>
      <c r="E13" s="121"/>
    </row>
    <row r="14" spans="1:5" ht="54" customHeight="1">
      <c r="A14" s="127" t="s">
        <v>19</v>
      </c>
      <c r="B14" s="128" t="s">
        <v>466</v>
      </c>
      <c r="C14" s="129" t="s">
        <v>253</v>
      </c>
      <c r="D14" s="129" t="s">
        <v>255</v>
      </c>
      <c r="E14" s="121"/>
    </row>
    <row r="15" spans="1:7" ht="27" customHeight="1">
      <c r="A15" s="127" t="s">
        <v>320</v>
      </c>
      <c r="B15" s="131" t="s">
        <v>468</v>
      </c>
      <c r="C15" s="238">
        <f>SUM(C16)</f>
        <v>100</v>
      </c>
      <c r="D15" s="238">
        <f>SUM(D16)</f>
        <v>4546.4</v>
      </c>
      <c r="E15" s="17"/>
      <c r="F15" s="122"/>
      <c r="G15" s="123"/>
    </row>
    <row r="16" spans="1:6" s="180" customFormat="1" ht="36" customHeight="1">
      <c r="A16" s="237" t="s">
        <v>321</v>
      </c>
      <c r="B16" s="20" t="s">
        <v>470</v>
      </c>
      <c r="C16" s="239">
        <f>SUM(C17)</f>
        <v>100</v>
      </c>
      <c r="D16" s="239">
        <f>SUM(D17)</f>
        <v>4546.4</v>
      </c>
      <c r="F16" s="240"/>
    </row>
    <row r="17" spans="1:6" s="180" customFormat="1" ht="56.25" customHeight="1">
      <c r="A17" s="237" t="s">
        <v>334</v>
      </c>
      <c r="B17" s="20" t="s">
        <v>333</v>
      </c>
      <c r="C17" s="239">
        <v>100</v>
      </c>
      <c r="D17" s="239">
        <v>4546.4</v>
      </c>
      <c r="F17" s="240"/>
    </row>
    <row r="18" spans="1:4" ht="19.5" customHeight="1">
      <c r="A18" s="268" t="s">
        <v>487</v>
      </c>
      <c r="B18" s="268"/>
      <c r="C18" s="238">
        <f>SUM(C15)</f>
        <v>100</v>
      </c>
      <c r="D18" s="238">
        <f>SUM(D15)</f>
        <v>4546.4</v>
      </c>
    </row>
    <row r="19" spans="2:4" ht="14.25" customHeight="1">
      <c r="B19" s="120"/>
      <c r="C19" s="126"/>
      <c r="D19" s="123"/>
    </row>
    <row r="20" spans="2:4" ht="27" customHeight="1">
      <c r="B20" s="120"/>
      <c r="C20" s="126"/>
      <c r="D20" s="123"/>
    </row>
    <row r="21" spans="1:4" ht="12.75">
      <c r="A21" s="262"/>
      <c r="B21" s="262"/>
      <c r="C21" s="262"/>
      <c r="D21" s="267"/>
    </row>
    <row r="22" spans="1:3" ht="12.75">
      <c r="A22" s="9"/>
      <c r="B22" s="9"/>
      <c r="C22" s="9"/>
    </row>
    <row r="23" spans="1:3" ht="12.75">
      <c r="A23" s="262"/>
      <c r="B23" s="262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309" t="s">
        <v>326</v>
      </c>
      <c r="B1" s="299"/>
      <c r="C1" s="299"/>
      <c r="D1" s="62"/>
      <c r="E1" s="62"/>
    </row>
    <row r="2" spans="1:3" ht="12.75" hidden="1">
      <c r="A2" s="299" t="s">
        <v>128</v>
      </c>
      <c r="B2" s="299"/>
      <c r="C2" s="299"/>
    </row>
    <row r="3" spans="1:3" ht="12.75" hidden="1">
      <c r="A3" s="299" t="s">
        <v>348</v>
      </c>
      <c r="B3" s="299"/>
      <c r="C3" s="299"/>
    </row>
    <row r="4" spans="1:3" ht="12.75" hidden="1">
      <c r="A4" s="299" t="s">
        <v>249</v>
      </c>
      <c r="B4" s="299"/>
      <c r="C4" s="299"/>
    </row>
    <row r="5" spans="1:3" ht="12.75" hidden="1">
      <c r="A5" s="299" t="s">
        <v>129</v>
      </c>
      <c r="B5" s="299"/>
      <c r="C5" s="299"/>
    </row>
    <row r="6" spans="1:3" ht="12.75" hidden="1">
      <c r="A6" s="299" t="s">
        <v>130</v>
      </c>
      <c r="B6" s="299"/>
      <c r="C6" s="299"/>
    </row>
    <row r="7" spans="1:3" ht="18" customHeight="1">
      <c r="A7" s="313" t="s">
        <v>322</v>
      </c>
      <c r="B7" s="298"/>
      <c r="C7" s="280"/>
    </row>
    <row r="8" spans="1:3" ht="15" customHeight="1">
      <c r="A8" s="313" t="s">
        <v>348</v>
      </c>
      <c r="B8" s="298"/>
      <c r="C8" s="280"/>
    </row>
    <row r="9" spans="1:3" ht="15" customHeight="1">
      <c r="A9" s="313" t="s">
        <v>865</v>
      </c>
      <c r="B9" s="298"/>
      <c r="C9" s="280"/>
    </row>
    <row r="10" spans="1:3" ht="15" customHeight="1">
      <c r="A10" s="313" t="s">
        <v>327</v>
      </c>
      <c r="B10" s="298"/>
      <c r="C10" s="280"/>
    </row>
    <row r="11" spans="1:3" ht="15" customHeight="1">
      <c r="A11" s="313" t="s">
        <v>328</v>
      </c>
      <c r="B11" s="298"/>
      <c r="C11" s="280"/>
    </row>
    <row r="12" spans="1:3" ht="15" customHeight="1">
      <c r="A12" s="313" t="s">
        <v>329</v>
      </c>
      <c r="B12" s="298"/>
      <c r="C12" s="280"/>
    </row>
    <row r="13" spans="1:3" ht="15" customHeight="1">
      <c r="A13" s="313" t="s">
        <v>330</v>
      </c>
      <c r="B13" s="298"/>
      <c r="C13" s="280"/>
    </row>
    <row r="14" spans="1:3" ht="17.25" customHeight="1">
      <c r="A14" s="272" t="s">
        <v>465</v>
      </c>
      <c r="B14" s="273"/>
      <c r="C14" s="273"/>
    </row>
    <row r="15" spans="1:3" ht="54" customHeight="1">
      <c r="A15" s="127" t="s">
        <v>19</v>
      </c>
      <c r="B15" s="128" t="s">
        <v>466</v>
      </c>
      <c r="C15" s="129" t="s">
        <v>255</v>
      </c>
    </row>
    <row r="16" spans="1:4" ht="36" customHeight="1">
      <c r="A16" s="130" t="s">
        <v>469</v>
      </c>
      <c r="B16" s="131" t="s">
        <v>470</v>
      </c>
      <c r="C16" s="132">
        <f>SUM(C25)</f>
        <v>-4546.4</v>
      </c>
      <c r="D16" s="123"/>
    </row>
    <row r="17" spans="1:3" ht="24" customHeight="1">
      <c r="A17" s="133" t="s">
        <v>471</v>
      </c>
      <c r="B17" s="20" t="s">
        <v>472</v>
      </c>
      <c r="C17" s="132">
        <f>SUM(C18)</f>
        <v>12170.8</v>
      </c>
    </row>
    <row r="18" spans="1:3" ht="22.5" customHeight="1">
      <c r="A18" s="133" t="s">
        <v>473</v>
      </c>
      <c r="B18" s="20" t="s">
        <v>474</v>
      </c>
      <c r="C18" s="134">
        <f>SUM(C19)</f>
        <v>12170.8</v>
      </c>
    </row>
    <row r="19" spans="1:4" ht="32.25" customHeight="1">
      <c r="A19" s="133" t="s">
        <v>475</v>
      </c>
      <c r="B19" s="20" t="s">
        <v>476</v>
      </c>
      <c r="C19" s="134">
        <f>SUM(C20)</f>
        <v>12170.8</v>
      </c>
      <c r="D19" s="123"/>
    </row>
    <row r="20" spans="1:4" ht="42.75" customHeight="1">
      <c r="A20" s="133" t="s">
        <v>336</v>
      </c>
      <c r="B20" s="20" t="s">
        <v>332</v>
      </c>
      <c r="C20" s="134">
        <v>12170.8</v>
      </c>
      <c r="D20" s="123"/>
    </row>
    <row r="21" spans="1:4" ht="27" customHeight="1">
      <c r="A21" s="133" t="s">
        <v>479</v>
      </c>
      <c r="B21" s="20" t="s">
        <v>480</v>
      </c>
      <c r="C21" s="132">
        <f>SUM(C22)</f>
        <v>7624.4</v>
      </c>
      <c r="D21" s="123"/>
    </row>
    <row r="22" spans="1:3" ht="27" customHeight="1">
      <c r="A22" s="133" t="s">
        <v>481</v>
      </c>
      <c r="B22" s="20" t="s">
        <v>482</v>
      </c>
      <c r="C22" s="134">
        <f>SUM(C23)</f>
        <v>7624.4</v>
      </c>
    </row>
    <row r="23" spans="1:3" ht="33" customHeight="1">
      <c r="A23" s="133" t="s">
        <v>483</v>
      </c>
      <c r="B23" s="20" t="s">
        <v>484</v>
      </c>
      <c r="C23" s="134">
        <f>SUM(C24)</f>
        <v>7624.4</v>
      </c>
    </row>
    <row r="24" spans="1:3" ht="42" customHeight="1">
      <c r="A24" s="133" t="s">
        <v>337</v>
      </c>
      <c r="B24" s="20" t="s">
        <v>335</v>
      </c>
      <c r="C24" s="134">
        <v>7624.4</v>
      </c>
    </row>
    <row r="25" spans="1:3" ht="19.5" customHeight="1">
      <c r="A25" s="268" t="s">
        <v>487</v>
      </c>
      <c r="B25" s="268"/>
      <c r="C25" s="132">
        <f>SUM(C21-C17)</f>
        <v>-4546.4</v>
      </c>
    </row>
    <row r="26" spans="2:3" ht="14.25" customHeight="1">
      <c r="B26" s="120"/>
      <c r="C26" s="123"/>
    </row>
    <row r="27" spans="2:3" ht="27" customHeight="1">
      <c r="B27" s="120"/>
      <c r="C27" s="123"/>
    </row>
    <row r="28" spans="1:3" ht="12.75">
      <c r="A28" s="262"/>
      <c r="B28" s="262"/>
      <c r="C28" s="183"/>
    </row>
    <row r="29" spans="1:2" ht="12.75">
      <c r="A29" s="9"/>
      <c r="B29" s="9"/>
    </row>
    <row r="30" spans="1:2" ht="12.75">
      <c r="A30" s="262"/>
      <c r="B30" s="262"/>
    </row>
  </sheetData>
  <sheetProtection/>
  <mergeCells count="17"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  <mergeCell ref="A12:C12"/>
    <mergeCell ref="A1:C1"/>
    <mergeCell ref="A7:C7"/>
    <mergeCell ref="A8:C8"/>
    <mergeCell ref="A9:C9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69" t="s">
        <v>464</v>
      </c>
      <c r="B1" s="270"/>
      <c r="C1" s="270"/>
      <c r="D1" s="271"/>
      <c r="E1" s="271"/>
    </row>
    <row r="2" spans="1:5" ht="15" customHeight="1">
      <c r="A2" s="269" t="s">
        <v>348</v>
      </c>
      <c r="B2" s="270"/>
      <c r="C2" s="270"/>
      <c r="D2" s="271"/>
      <c r="E2" s="271"/>
    </row>
    <row r="3" spans="1:5" ht="15" customHeight="1">
      <c r="A3" s="269" t="s">
        <v>865</v>
      </c>
      <c r="B3" s="270"/>
      <c r="C3" s="270"/>
      <c r="D3" s="271"/>
      <c r="E3" s="271"/>
    </row>
    <row r="4" spans="1:6" ht="17.25" customHeight="1">
      <c r="A4" s="272" t="s">
        <v>465</v>
      </c>
      <c r="B4" s="273"/>
      <c r="C4" s="273"/>
      <c r="D4" s="273"/>
      <c r="E4" s="273"/>
      <c r="F4" s="121"/>
    </row>
    <row r="5" spans="1:6" ht="54" customHeight="1">
      <c r="A5" s="127" t="s">
        <v>19</v>
      </c>
      <c r="B5" s="128" t="s">
        <v>466</v>
      </c>
      <c r="C5" s="129" t="s">
        <v>253</v>
      </c>
      <c r="D5" s="129" t="s">
        <v>157</v>
      </c>
      <c r="E5" s="129" t="s">
        <v>331</v>
      </c>
      <c r="F5" s="121"/>
    </row>
    <row r="6" spans="1:8" ht="27" customHeight="1">
      <c r="A6" s="130" t="s">
        <v>467</v>
      </c>
      <c r="B6" s="131" t="s">
        <v>468</v>
      </c>
      <c r="C6" s="132">
        <f>SUM(C7)</f>
        <v>100</v>
      </c>
      <c r="D6" s="132">
        <v>284</v>
      </c>
      <c r="E6" s="132">
        <f>SUM(E7)</f>
        <v>-4546.4</v>
      </c>
      <c r="F6" s="17"/>
      <c r="G6" s="122"/>
      <c r="H6" s="123"/>
    </row>
    <row r="7" spans="1:7" ht="36" customHeight="1">
      <c r="A7" s="130" t="s">
        <v>469</v>
      </c>
      <c r="B7" s="131" t="s">
        <v>470</v>
      </c>
      <c r="C7" s="132">
        <f>SUM(C16)</f>
        <v>100</v>
      </c>
      <c r="D7" s="132">
        <v>284</v>
      </c>
      <c r="E7" s="132">
        <f>SUM(E16)</f>
        <v>-4546.4</v>
      </c>
      <c r="G7" s="123"/>
    </row>
    <row r="8" spans="1:6" ht="24" customHeight="1">
      <c r="A8" s="133" t="s">
        <v>471</v>
      </c>
      <c r="B8" s="20" t="s">
        <v>472</v>
      </c>
      <c r="C8" s="132">
        <f>SUM(C9)</f>
        <v>72514.1</v>
      </c>
      <c r="D8" s="132">
        <f>SUM(D9)</f>
        <v>0</v>
      </c>
      <c r="E8" s="132">
        <f>SUM(E9)</f>
        <v>12170.8</v>
      </c>
      <c r="F8" s="125"/>
    </row>
    <row r="9" spans="1:6" ht="22.5" customHeight="1">
      <c r="A9" s="133" t="s">
        <v>473</v>
      </c>
      <c r="B9" s="20" t="s">
        <v>474</v>
      </c>
      <c r="C9" s="134">
        <f>SUM(C10)</f>
        <v>72514.1</v>
      </c>
      <c r="D9" s="134">
        <f>SUM(D10)</f>
        <v>0</v>
      </c>
      <c r="E9" s="134">
        <f>SUM(E10)</f>
        <v>12170.8</v>
      </c>
      <c r="F9" s="124"/>
    </row>
    <row r="10" spans="1:7" ht="32.25" customHeight="1">
      <c r="A10" s="133" t="s">
        <v>475</v>
      </c>
      <c r="B10" s="20" t="s">
        <v>476</v>
      </c>
      <c r="C10" s="134">
        <f>SUM(C11)</f>
        <v>72514.1</v>
      </c>
      <c r="D10" s="134">
        <f>SUM(D11)</f>
        <v>0</v>
      </c>
      <c r="E10" s="134">
        <f>SUM(E11)</f>
        <v>12170.8</v>
      </c>
      <c r="G10" s="123"/>
    </row>
    <row r="11" spans="1:7" ht="42.75" customHeight="1">
      <c r="A11" s="133" t="s">
        <v>477</v>
      </c>
      <c r="B11" s="20" t="s">
        <v>478</v>
      </c>
      <c r="C11" s="134">
        <v>72514.1</v>
      </c>
      <c r="D11" s="125"/>
      <c r="E11" s="134">
        <v>12170.8</v>
      </c>
      <c r="G11" s="123"/>
    </row>
    <row r="12" spans="1:7" ht="27" customHeight="1">
      <c r="A12" s="133" t="s">
        <v>479</v>
      </c>
      <c r="B12" s="20" t="s">
        <v>480</v>
      </c>
      <c r="C12" s="132">
        <f>SUM(C13)</f>
        <v>72614.1</v>
      </c>
      <c r="D12" s="132">
        <f>SUM(D13)</f>
        <v>0</v>
      </c>
      <c r="E12" s="132">
        <f>SUM(E13)</f>
        <v>7624.4</v>
      </c>
      <c r="G12" s="123"/>
    </row>
    <row r="13" spans="1:5" ht="27" customHeight="1">
      <c r="A13" s="133" t="s">
        <v>481</v>
      </c>
      <c r="B13" s="20" t="s">
        <v>482</v>
      </c>
      <c r="C13" s="134">
        <f>SUM(C14)</f>
        <v>72614.1</v>
      </c>
      <c r="D13" s="134">
        <f>SUM(D14)</f>
        <v>0</v>
      </c>
      <c r="E13" s="134">
        <f>SUM(E14)</f>
        <v>7624.4</v>
      </c>
    </row>
    <row r="14" spans="1:5" ht="33" customHeight="1">
      <c r="A14" s="133" t="s">
        <v>483</v>
      </c>
      <c r="B14" s="20" t="s">
        <v>484</v>
      </c>
      <c r="C14" s="134">
        <f>SUM(C15)</f>
        <v>72614.1</v>
      </c>
      <c r="D14" s="134">
        <f>SUM(D15)</f>
        <v>0</v>
      </c>
      <c r="E14" s="134">
        <f>SUM(E15)</f>
        <v>7624.4</v>
      </c>
    </row>
    <row r="15" spans="1:5" ht="42" customHeight="1">
      <c r="A15" s="133" t="s">
        <v>485</v>
      </c>
      <c r="B15" s="20" t="s">
        <v>486</v>
      </c>
      <c r="C15" s="134">
        <v>72614.1</v>
      </c>
      <c r="D15" s="125"/>
      <c r="E15" s="134">
        <v>7624.4</v>
      </c>
    </row>
    <row r="16" spans="1:5" ht="19.5" customHeight="1">
      <c r="A16" s="268" t="s">
        <v>487</v>
      </c>
      <c r="B16" s="268"/>
      <c r="C16" s="132">
        <f>SUM(C12-C8)</f>
        <v>100</v>
      </c>
      <c r="D16" s="132">
        <f>SUM(D12-D8)</f>
        <v>0</v>
      </c>
      <c r="E16" s="132">
        <f>SUM(E12-E8)</f>
        <v>-4546.4</v>
      </c>
    </row>
    <row r="17" spans="2:5" ht="14.25" customHeight="1">
      <c r="B17" s="120"/>
      <c r="C17" s="126"/>
      <c r="E17" s="123"/>
    </row>
    <row r="18" spans="2:5" ht="27" customHeight="1">
      <c r="B18" s="120"/>
      <c r="C18" s="126"/>
      <c r="E18" s="123"/>
    </row>
    <row r="19" spans="1:5" ht="12.75">
      <c r="A19" s="262"/>
      <c r="B19" s="262"/>
      <c r="C19" s="262"/>
      <c r="D19" s="262"/>
      <c r="E19" s="267"/>
    </row>
    <row r="20" spans="1:4" ht="12.75">
      <c r="A20" s="9"/>
      <c r="B20" s="9"/>
      <c r="C20" s="9"/>
      <c r="D20" s="9"/>
    </row>
    <row r="21" spans="1:4" ht="12.75">
      <c r="A21" s="262"/>
      <c r="B21" s="262"/>
      <c r="C21" s="263"/>
      <c r="D21" s="263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79" t="s">
        <v>56</v>
      </c>
      <c r="B1" s="279"/>
      <c r="C1" s="279"/>
      <c r="D1" s="279"/>
    </row>
    <row r="2" spans="1:4" ht="48" customHeight="1">
      <c r="A2" s="284" t="s">
        <v>867</v>
      </c>
      <c r="B2" s="284"/>
      <c r="C2" s="284"/>
      <c r="D2" s="284"/>
    </row>
    <row r="3" spans="1:4" ht="15">
      <c r="A3" s="13"/>
      <c r="B3" s="13"/>
      <c r="C3" s="13"/>
      <c r="D3" s="13"/>
    </row>
    <row r="4" spans="1:4" ht="46.5" customHeight="1">
      <c r="A4" s="283" t="s">
        <v>8</v>
      </c>
      <c r="B4" s="283" t="s">
        <v>57</v>
      </c>
      <c r="C4" s="283" t="s">
        <v>398</v>
      </c>
      <c r="D4" s="283"/>
    </row>
    <row r="5" spans="1:4" ht="30.75" customHeight="1">
      <c r="A5" s="283"/>
      <c r="B5" s="283"/>
      <c r="C5" s="14" t="s">
        <v>58</v>
      </c>
      <c r="D5" s="14" t="s">
        <v>59</v>
      </c>
    </row>
    <row r="6" spans="1:4" ht="15">
      <c r="A6" s="30"/>
      <c r="B6" s="18"/>
      <c r="C6" s="19"/>
      <c r="D6" s="19"/>
    </row>
    <row r="7" spans="1:4" ht="15">
      <c r="A7" s="281" t="s">
        <v>60</v>
      </c>
      <c r="B7" s="282"/>
      <c r="C7" s="282"/>
      <c r="D7" s="282"/>
    </row>
    <row r="8" spans="1:4" ht="30">
      <c r="A8" s="22" t="s">
        <v>73</v>
      </c>
      <c r="B8" s="20"/>
      <c r="C8" s="16"/>
      <c r="D8" s="16"/>
    </row>
    <row r="9" spans="1:4" ht="15">
      <c r="A9" s="99" t="s">
        <v>102</v>
      </c>
      <c r="B9" s="23" t="s">
        <v>69</v>
      </c>
      <c r="C9" s="16">
        <v>1</v>
      </c>
      <c r="D9" s="16">
        <v>1</v>
      </c>
    </row>
    <row r="10" spans="1:4" ht="30">
      <c r="A10" s="119" t="s">
        <v>65</v>
      </c>
      <c r="B10" s="23" t="s">
        <v>399</v>
      </c>
      <c r="C10" s="16">
        <v>1</v>
      </c>
      <c r="D10" s="16">
        <v>1</v>
      </c>
    </row>
    <row r="11" spans="1:4" ht="15">
      <c r="A11" s="276" t="s">
        <v>74</v>
      </c>
      <c r="B11" s="276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87" t="s">
        <v>67</v>
      </c>
      <c r="B13" s="288"/>
      <c r="C13" s="288"/>
      <c r="D13" s="288"/>
    </row>
    <row r="14" spans="1:4" ht="30">
      <c r="A14" s="22" t="s">
        <v>73</v>
      </c>
      <c r="B14" s="21"/>
      <c r="C14" s="15"/>
      <c r="D14" s="15"/>
    </row>
    <row r="15" spans="1:4" ht="15">
      <c r="A15" s="99" t="s">
        <v>61</v>
      </c>
      <c r="B15" s="21" t="s">
        <v>68</v>
      </c>
      <c r="C15" s="16">
        <v>1</v>
      </c>
      <c r="D15" s="16">
        <v>1</v>
      </c>
    </row>
    <row r="16" spans="1:4" ht="15">
      <c r="A16" s="274" t="s">
        <v>62</v>
      </c>
      <c r="B16" s="21" t="s">
        <v>169</v>
      </c>
      <c r="C16" s="16">
        <v>1</v>
      </c>
      <c r="D16" s="16">
        <v>1</v>
      </c>
    </row>
    <row r="17" spans="1:4" ht="30" customHeight="1">
      <c r="A17" s="278"/>
      <c r="B17" s="21" t="s">
        <v>357</v>
      </c>
      <c r="C17" s="16">
        <v>1</v>
      </c>
      <c r="D17" s="16">
        <v>1</v>
      </c>
    </row>
    <row r="18" spans="1:4" ht="15">
      <c r="A18" s="274" t="s">
        <v>63</v>
      </c>
      <c r="B18" s="23" t="s">
        <v>359</v>
      </c>
      <c r="C18" s="16">
        <v>1</v>
      </c>
      <c r="D18" s="16">
        <v>1</v>
      </c>
    </row>
    <row r="19" spans="1:4" ht="15">
      <c r="A19" s="278"/>
      <c r="B19" s="23" t="s">
        <v>576</v>
      </c>
      <c r="C19" s="16">
        <v>1</v>
      </c>
      <c r="D19" s="16">
        <v>1</v>
      </c>
    </row>
    <row r="20" spans="1:4" ht="15">
      <c r="A20" s="274" t="s">
        <v>64</v>
      </c>
      <c r="B20" s="23" t="s">
        <v>69</v>
      </c>
      <c r="C20" s="16">
        <v>3</v>
      </c>
      <c r="D20" s="16">
        <v>3</v>
      </c>
    </row>
    <row r="21" spans="1:4" ht="15.75" customHeight="1">
      <c r="A21" s="275"/>
      <c r="B21" s="23" t="s">
        <v>70</v>
      </c>
      <c r="C21" s="16">
        <v>3</v>
      </c>
      <c r="D21" s="16">
        <v>3</v>
      </c>
    </row>
    <row r="22" spans="1:4" ht="15">
      <c r="A22" s="274" t="s">
        <v>65</v>
      </c>
      <c r="B22" s="23" t="s">
        <v>66</v>
      </c>
      <c r="C22" s="16">
        <v>2</v>
      </c>
      <c r="D22" s="16">
        <v>2</v>
      </c>
    </row>
    <row r="23" spans="1:4" ht="17.25" customHeight="1">
      <c r="A23" s="277"/>
      <c r="B23" s="23" t="s">
        <v>399</v>
      </c>
      <c r="C23" s="16">
        <v>1</v>
      </c>
      <c r="D23" s="16">
        <v>1</v>
      </c>
    </row>
    <row r="24" spans="1:4" ht="16.5" customHeight="1" hidden="1">
      <c r="A24" s="275"/>
      <c r="B24" s="175" t="s">
        <v>170</v>
      </c>
      <c r="C24" s="16">
        <v>0</v>
      </c>
      <c r="D24" s="16">
        <v>0</v>
      </c>
    </row>
    <row r="25" spans="1:4" ht="15">
      <c r="A25" s="276" t="s">
        <v>74</v>
      </c>
      <c r="B25" s="276"/>
      <c r="C25" s="16">
        <f>SUM(C15:C24)</f>
        <v>14</v>
      </c>
      <c r="D25" s="16">
        <f>SUM(D15:D24)</f>
        <v>14</v>
      </c>
    </row>
    <row r="26" spans="1:4" ht="15">
      <c r="A26" s="29"/>
      <c r="B26" s="25"/>
      <c r="C26" s="26"/>
      <c r="D26" s="26"/>
    </row>
    <row r="27" spans="1:4" ht="12.75">
      <c r="A27" s="285" t="s">
        <v>868</v>
      </c>
      <c r="B27" s="286"/>
      <c r="C27" s="286"/>
      <c r="D27" s="286"/>
    </row>
    <row r="28" spans="1:4" ht="12.75">
      <c r="A28" s="135"/>
      <c r="B28" s="136"/>
      <c r="C28" s="136"/>
      <c r="D28" s="136"/>
    </row>
    <row r="29" spans="1:4" ht="15">
      <c r="A29" s="24"/>
      <c r="B29" s="25"/>
      <c r="C29" s="26"/>
      <c r="D29" s="26"/>
    </row>
    <row r="30" spans="1:4" ht="12.75">
      <c r="A30" s="262"/>
      <c r="B30" s="262"/>
      <c r="C30" s="280"/>
      <c r="D30" s="280"/>
    </row>
    <row r="31" spans="1:4" ht="12.75">
      <c r="A31" s="9"/>
      <c r="B31" s="9"/>
      <c r="C31" s="9"/>
      <c r="D31" s="9"/>
    </row>
    <row r="32" spans="1:4" ht="12.75">
      <c r="A32" s="262"/>
      <c r="B32" s="262"/>
      <c r="C32" s="280"/>
      <c r="D32" s="280"/>
    </row>
    <row r="33" spans="1:4" ht="12.75">
      <c r="A33" s="17"/>
      <c r="B33" s="17"/>
      <c r="C33" s="17"/>
      <c r="D33" s="17"/>
    </row>
  </sheetData>
  <sheetProtection/>
  <mergeCells count="16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20:A21"/>
    <mergeCell ref="A11:B11"/>
    <mergeCell ref="A25:B25"/>
    <mergeCell ref="A22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42">
      <selection activeCell="L124" sqref="L124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10.57421875" style="0" customWidth="1"/>
    <col min="7" max="7" width="11.140625" style="0" customWidth="1"/>
    <col min="8" max="8" width="7.7109375" style="0" customWidth="1"/>
    <col min="9" max="9" width="9.28125" style="0" customWidth="1"/>
    <col min="10" max="10" width="9.421875" style="0" customWidth="1"/>
    <col min="11" max="11" width="8.00390625" style="0" customWidth="1"/>
    <col min="12" max="12" width="21.57421875" style="0" customWidth="1"/>
  </cols>
  <sheetData>
    <row r="1" spans="1:12" ht="15.75">
      <c r="A1" s="293" t="s">
        <v>156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2.75">
      <c r="A2" s="290" t="s">
        <v>174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2.75">
      <c r="A3" s="289" t="s">
        <v>103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ht="12.75">
      <c r="A4" s="289" t="s">
        <v>104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 ht="15.75">
      <c r="A5" s="291" t="s">
        <v>605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ht="12.75" customHeight="1">
      <c r="L6" s="259" t="s">
        <v>625</v>
      </c>
    </row>
    <row r="7" spans="1:12" ht="17.25" customHeight="1">
      <c r="A7" s="294" t="s">
        <v>105</v>
      </c>
      <c r="B7" s="292" t="s">
        <v>106</v>
      </c>
      <c r="C7" s="292" t="s">
        <v>107</v>
      </c>
      <c r="D7" s="292" t="s">
        <v>108</v>
      </c>
      <c r="E7" s="292" t="s">
        <v>109</v>
      </c>
      <c r="F7" s="294" t="s">
        <v>110</v>
      </c>
      <c r="G7" s="294"/>
      <c r="H7" s="294"/>
      <c r="I7" s="294"/>
      <c r="J7" s="294"/>
      <c r="K7" s="294"/>
      <c r="L7" s="294"/>
    </row>
    <row r="8" spans="1:12" ht="12.75" customHeight="1">
      <c r="A8" s="294"/>
      <c r="B8" s="292"/>
      <c r="C8" s="292"/>
      <c r="D8" s="292"/>
      <c r="E8" s="292"/>
      <c r="F8" s="292" t="s">
        <v>111</v>
      </c>
      <c r="G8" s="292"/>
      <c r="H8" s="292"/>
      <c r="I8" s="292" t="s">
        <v>112</v>
      </c>
      <c r="J8" s="292"/>
      <c r="K8" s="292"/>
      <c r="L8" s="294"/>
    </row>
    <row r="9" spans="1:12" ht="15.75" customHeight="1">
      <c r="A9" s="294"/>
      <c r="B9" s="292"/>
      <c r="C9" s="292"/>
      <c r="D9" s="292"/>
      <c r="E9" s="292"/>
      <c r="F9" s="292" t="s">
        <v>113</v>
      </c>
      <c r="G9" s="292" t="s">
        <v>114</v>
      </c>
      <c r="H9" s="292"/>
      <c r="I9" s="292" t="s">
        <v>113</v>
      </c>
      <c r="J9" s="292" t="s">
        <v>114</v>
      </c>
      <c r="K9" s="292"/>
      <c r="L9" s="294"/>
    </row>
    <row r="10" spans="1:12" ht="41.25" customHeight="1">
      <c r="A10" s="294"/>
      <c r="B10" s="292"/>
      <c r="C10" s="292"/>
      <c r="D10" s="292"/>
      <c r="E10" s="292"/>
      <c r="F10" s="292"/>
      <c r="G10" s="56" t="s">
        <v>115</v>
      </c>
      <c r="H10" s="56" t="s">
        <v>116</v>
      </c>
      <c r="I10" s="292"/>
      <c r="J10" s="56" t="s">
        <v>115</v>
      </c>
      <c r="K10" s="56" t="s">
        <v>116</v>
      </c>
      <c r="L10" s="56" t="s">
        <v>117</v>
      </c>
    </row>
    <row r="11" spans="1:12" ht="36">
      <c r="A11" s="83" t="s">
        <v>342</v>
      </c>
      <c r="B11" s="138" t="s">
        <v>506</v>
      </c>
      <c r="C11" s="56"/>
      <c r="D11" s="56"/>
      <c r="E11" s="56"/>
      <c r="F11" s="241">
        <f aca="true" t="shared" si="0" ref="F11:K11">F12+F18</f>
        <v>0</v>
      </c>
      <c r="G11" s="241">
        <f t="shared" si="0"/>
        <v>0</v>
      </c>
      <c r="H11" s="241">
        <f t="shared" si="0"/>
        <v>0</v>
      </c>
      <c r="I11" s="241">
        <f t="shared" si="0"/>
        <v>1583.75</v>
      </c>
      <c r="J11" s="241">
        <f t="shared" si="0"/>
        <v>1583.75</v>
      </c>
      <c r="K11" s="241">
        <f t="shared" si="0"/>
        <v>0</v>
      </c>
      <c r="L11" s="56"/>
    </row>
    <row r="12" spans="1:12" ht="12.75">
      <c r="A12" s="84" t="s">
        <v>87</v>
      </c>
      <c r="B12" s="88" t="s">
        <v>343</v>
      </c>
      <c r="C12" s="83" t="s">
        <v>610</v>
      </c>
      <c r="D12" s="56"/>
      <c r="E12" s="56"/>
      <c r="F12" s="242">
        <f aca="true" t="shared" si="1" ref="F12:K12">F13+F14+F15</f>
        <v>0</v>
      </c>
      <c r="G12" s="242">
        <f t="shared" si="1"/>
        <v>0</v>
      </c>
      <c r="H12" s="242">
        <f t="shared" si="1"/>
        <v>0</v>
      </c>
      <c r="I12" s="242">
        <f t="shared" si="1"/>
        <v>1583.75</v>
      </c>
      <c r="J12" s="242">
        <f t="shared" si="1"/>
        <v>1583.75</v>
      </c>
      <c r="K12" s="242">
        <f t="shared" si="1"/>
        <v>0</v>
      </c>
      <c r="L12" s="56"/>
    </row>
    <row r="13" spans="1:12" ht="12.75" hidden="1">
      <c r="A13" s="93" t="s">
        <v>431</v>
      </c>
      <c r="B13" s="97" t="s">
        <v>343</v>
      </c>
      <c r="C13" s="168" t="s">
        <v>610</v>
      </c>
      <c r="D13" s="168">
        <v>120</v>
      </c>
      <c r="E13" s="168">
        <v>211</v>
      </c>
      <c r="F13" s="243">
        <v>0</v>
      </c>
      <c r="G13" s="243">
        <v>0</v>
      </c>
      <c r="H13" s="243"/>
      <c r="I13" s="243"/>
      <c r="J13" s="243"/>
      <c r="K13" s="243"/>
      <c r="L13" s="169" t="s">
        <v>432</v>
      </c>
    </row>
    <row r="14" spans="1:12" ht="24" hidden="1">
      <c r="A14" s="93" t="s">
        <v>433</v>
      </c>
      <c r="B14" s="97" t="s">
        <v>343</v>
      </c>
      <c r="C14" s="168" t="s">
        <v>610</v>
      </c>
      <c r="D14" s="168">
        <v>120</v>
      </c>
      <c r="E14" s="168">
        <v>213</v>
      </c>
      <c r="F14" s="243">
        <v>0</v>
      </c>
      <c r="G14" s="243">
        <v>0</v>
      </c>
      <c r="H14" s="243"/>
      <c r="I14" s="243"/>
      <c r="J14" s="243"/>
      <c r="K14" s="243"/>
      <c r="L14" s="170" t="s">
        <v>434</v>
      </c>
    </row>
    <row r="15" spans="1:12" ht="12.75">
      <c r="A15" s="93" t="s">
        <v>36</v>
      </c>
      <c r="B15" s="97" t="s">
        <v>343</v>
      </c>
      <c r="C15" s="168" t="s">
        <v>610</v>
      </c>
      <c r="D15" s="168">
        <v>240</v>
      </c>
      <c r="E15" s="168">
        <v>221</v>
      </c>
      <c r="F15" s="244"/>
      <c r="G15" s="244"/>
      <c r="H15" s="244"/>
      <c r="I15" s="243">
        <f>SUM(I17)</f>
        <v>1583.75</v>
      </c>
      <c r="J15" s="243">
        <f>SUM(J17)</f>
        <v>1583.75</v>
      </c>
      <c r="K15" s="244"/>
      <c r="L15" s="168"/>
    </row>
    <row r="16" spans="1:12" ht="12.75" customHeight="1">
      <c r="A16" s="57" t="s">
        <v>121</v>
      </c>
      <c r="B16" s="89"/>
      <c r="C16" s="89"/>
      <c r="D16" s="89"/>
      <c r="E16" s="89"/>
      <c r="F16" s="245"/>
      <c r="G16" s="245"/>
      <c r="H16" s="245"/>
      <c r="I16" s="246"/>
      <c r="J16" s="246"/>
      <c r="K16" s="245"/>
      <c r="L16" s="102"/>
    </row>
    <row r="17" spans="1:12" ht="27.75" customHeight="1">
      <c r="A17" s="20" t="s">
        <v>608</v>
      </c>
      <c r="B17" s="89" t="s">
        <v>343</v>
      </c>
      <c r="C17" s="56" t="s">
        <v>610</v>
      </c>
      <c r="D17" s="56">
        <v>240</v>
      </c>
      <c r="E17" s="56">
        <v>221</v>
      </c>
      <c r="F17" s="247"/>
      <c r="G17" s="247"/>
      <c r="H17" s="247"/>
      <c r="I17" s="248">
        <v>1583.75</v>
      </c>
      <c r="J17" s="247">
        <v>1583.75</v>
      </c>
      <c r="K17" s="247"/>
      <c r="L17" s="115" t="s">
        <v>350</v>
      </c>
    </row>
    <row r="18" spans="1:12" s="101" customFormat="1" ht="27.75" customHeight="1" hidden="1">
      <c r="A18" s="131" t="s">
        <v>159</v>
      </c>
      <c r="B18" s="88" t="s">
        <v>507</v>
      </c>
      <c r="C18" s="128" t="s">
        <v>611</v>
      </c>
      <c r="D18" s="128"/>
      <c r="E18" s="128"/>
      <c r="F18" s="249">
        <f aca="true" t="shared" si="2" ref="F18:K18">SUM(F19+F20)</f>
        <v>0</v>
      </c>
      <c r="G18" s="249">
        <f t="shared" si="2"/>
        <v>0</v>
      </c>
      <c r="H18" s="249">
        <f t="shared" si="2"/>
        <v>0</v>
      </c>
      <c r="I18" s="249">
        <f t="shared" si="2"/>
        <v>0</v>
      </c>
      <c r="J18" s="249">
        <f t="shared" si="2"/>
        <v>0</v>
      </c>
      <c r="K18" s="249">
        <f t="shared" si="2"/>
        <v>0</v>
      </c>
      <c r="L18" s="139"/>
    </row>
    <row r="19" spans="1:12" s="101" customFormat="1" ht="14.25" customHeight="1" hidden="1">
      <c r="A19" s="140" t="s">
        <v>431</v>
      </c>
      <c r="B19" s="97" t="s">
        <v>507</v>
      </c>
      <c r="C19" s="171" t="s">
        <v>611</v>
      </c>
      <c r="D19" s="171">
        <v>120</v>
      </c>
      <c r="E19" s="171">
        <v>211</v>
      </c>
      <c r="F19" s="250">
        <v>0</v>
      </c>
      <c r="G19" s="250">
        <v>0</v>
      </c>
      <c r="H19" s="250"/>
      <c r="I19" s="243"/>
      <c r="J19" s="250"/>
      <c r="K19" s="250"/>
      <c r="L19" s="169" t="s">
        <v>432</v>
      </c>
    </row>
    <row r="20" spans="1:12" s="101" customFormat="1" ht="25.5" customHeight="1" hidden="1">
      <c r="A20" s="140" t="s">
        <v>433</v>
      </c>
      <c r="B20" s="97" t="s">
        <v>507</v>
      </c>
      <c r="C20" s="171" t="s">
        <v>611</v>
      </c>
      <c r="D20" s="171">
        <v>120</v>
      </c>
      <c r="E20" s="171">
        <v>213</v>
      </c>
      <c r="F20" s="250">
        <v>0</v>
      </c>
      <c r="G20" s="250">
        <v>0</v>
      </c>
      <c r="H20" s="250"/>
      <c r="I20" s="243"/>
      <c r="J20" s="250"/>
      <c r="K20" s="250"/>
      <c r="L20" s="170" t="s">
        <v>434</v>
      </c>
    </row>
    <row r="21" spans="1:12" ht="15" customHeight="1" hidden="1">
      <c r="A21" s="140" t="s">
        <v>40</v>
      </c>
      <c r="B21" s="94" t="s">
        <v>507</v>
      </c>
      <c r="C21" s="141" t="s">
        <v>611</v>
      </c>
      <c r="D21" s="141">
        <v>240</v>
      </c>
      <c r="E21" s="141">
        <v>226</v>
      </c>
      <c r="F21" s="251">
        <f>SUM(F23)</f>
        <v>0</v>
      </c>
      <c r="G21" s="251">
        <f>SUM(G23)</f>
        <v>0</v>
      </c>
      <c r="H21" s="251"/>
      <c r="I21" s="252"/>
      <c r="J21" s="251"/>
      <c r="K21" s="251"/>
      <c r="L21" s="142"/>
    </row>
    <row r="22" spans="1:12" ht="12.75" customHeight="1" hidden="1">
      <c r="A22" s="143" t="s">
        <v>508</v>
      </c>
      <c r="B22" s="144"/>
      <c r="C22" s="145"/>
      <c r="D22" s="145"/>
      <c r="E22" s="145"/>
      <c r="F22" s="253"/>
      <c r="G22" s="253"/>
      <c r="H22" s="253"/>
      <c r="I22" s="254"/>
      <c r="J22" s="253"/>
      <c r="K22" s="253"/>
      <c r="L22" s="146"/>
    </row>
    <row r="23" spans="1:12" ht="26.25" customHeight="1" hidden="1">
      <c r="A23" s="20" t="s">
        <v>509</v>
      </c>
      <c r="B23" s="89" t="s">
        <v>507</v>
      </c>
      <c r="C23" s="56" t="s">
        <v>611</v>
      </c>
      <c r="D23" s="56">
        <v>240</v>
      </c>
      <c r="E23" s="56">
        <v>226</v>
      </c>
      <c r="F23" s="247">
        <v>0</v>
      </c>
      <c r="G23" s="247">
        <v>0</v>
      </c>
      <c r="H23" s="247"/>
      <c r="I23" s="248"/>
      <c r="J23" s="247"/>
      <c r="K23" s="247"/>
      <c r="L23" s="115" t="s">
        <v>510</v>
      </c>
    </row>
    <row r="24" spans="1:12" ht="55.5" customHeight="1">
      <c r="A24" s="86" t="s">
        <v>34</v>
      </c>
      <c r="B24" s="88" t="s">
        <v>118</v>
      </c>
      <c r="C24" s="88"/>
      <c r="D24" s="88"/>
      <c r="E24" s="88"/>
      <c r="F24" s="241">
        <f aca="true" t="shared" si="3" ref="F24:K24">F25+F36</f>
        <v>16156.09</v>
      </c>
      <c r="G24" s="241">
        <f t="shared" si="3"/>
        <v>16156.09</v>
      </c>
      <c r="H24" s="241">
        <f t="shared" si="3"/>
        <v>0</v>
      </c>
      <c r="I24" s="241">
        <f>I25+I36</f>
        <v>2863.8900000000003</v>
      </c>
      <c r="J24" s="241">
        <f>J25+J36</f>
        <v>2863.8900000000003</v>
      </c>
      <c r="K24" s="241">
        <f t="shared" si="3"/>
        <v>0</v>
      </c>
      <c r="L24" s="116"/>
    </row>
    <row r="25" spans="1:12" ht="39.75" customHeight="1">
      <c r="A25" s="83" t="s">
        <v>90</v>
      </c>
      <c r="B25" s="88" t="s">
        <v>118</v>
      </c>
      <c r="C25" s="83" t="s">
        <v>606</v>
      </c>
      <c r="D25" s="56"/>
      <c r="E25" s="56"/>
      <c r="F25" s="242">
        <f aca="true" t="shared" si="4" ref="F25:K25">F27</f>
        <v>0</v>
      </c>
      <c r="G25" s="242">
        <f t="shared" si="4"/>
        <v>0</v>
      </c>
      <c r="H25" s="242">
        <f t="shared" si="4"/>
        <v>0</v>
      </c>
      <c r="I25" s="242">
        <f t="shared" si="4"/>
        <v>2623.09</v>
      </c>
      <c r="J25" s="242">
        <f t="shared" si="4"/>
        <v>2623.09</v>
      </c>
      <c r="K25" s="242">
        <f t="shared" si="4"/>
        <v>0</v>
      </c>
      <c r="L25" s="115"/>
    </row>
    <row r="26" spans="1:12" ht="13.5" customHeight="1">
      <c r="A26" s="57" t="s">
        <v>121</v>
      </c>
      <c r="B26" s="89"/>
      <c r="C26" s="89"/>
      <c r="D26" s="89"/>
      <c r="E26" s="89"/>
      <c r="F26" s="245"/>
      <c r="G26" s="245"/>
      <c r="H26" s="245"/>
      <c r="I26" s="246"/>
      <c r="J26" s="246"/>
      <c r="K26" s="245"/>
      <c r="L26" s="102"/>
    </row>
    <row r="27" spans="1:12" ht="18" customHeight="1">
      <c r="A27" s="93" t="s">
        <v>36</v>
      </c>
      <c r="B27" s="97" t="s">
        <v>118</v>
      </c>
      <c r="C27" s="168" t="s">
        <v>606</v>
      </c>
      <c r="D27" s="168">
        <v>240</v>
      </c>
      <c r="E27" s="168">
        <v>221</v>
      </c>
      <c r="F27" s="243">
        <f aca="true" t="shared" si="5" ref="F27:K27">F29</f>
        <v>0</v>
      </c>
      <c r="G27" s="243">
        <f t="shared" si="5"/>
        <v>0</v>
      </c>
      <c r="H27" s="243">
        <f t="shared" si="5"/>
        <v>0</v>
      </c>
      <c r="I27" s="243">
        <f t="shared" si="5"/>
        <v>2623.09</v>
      </c>
      <c r="J27" s="243">
        <f t="shared" si="5"/>
        <v>2623.09</v>
      </c>
      <c r="K27" s="243">
        <f t="shared" si="5"/>
        <v>0</v>
      </c>
      <c r="L27" s="172"/>
    </row>
    <row r="28" spans="1:12" ht="12.75" customHeight="1">
      <c r="A28" s="57" t="s">
        <v>121</v>
      </c>
      <c r="B28" s="89"/>
      <c r="C28" s="89"/>
      <c r="D28" s="89"/>
      <c r="E28" s="89"/>
      <c r="F28" s="245"/>
      <c r="G28" s="245"/>
      <c r="H28" s="245"/>
      <c r="I28" s="246"/>
      <c r="J28" s="246"/>
      <c r="K28" s="245"/>
      <c r="L28" s="102"/>
    </row>
    <row r="29" spans="1:12" ht="26.25" customHeight="1">
      <c r="A29" s="20" t="s">
        <v>608</v>
      </c>
      <c r="B29" s="89" t="s">
        <v>118</v>
      </c>
      <c r="C29" s="56" t="s">
        <v>606</v>
      </c>
      <c r="D29" s="56">
        <v>240</v>
      </c>
      <c r="E29" s="56">
        <v>221</v>
      </c>
      <c r="F29" s="247"/>
      <c r="G29" s="247"/>
      <c r="H29" s="247"/>
      <c r="I29" s="248">
        <v>2623.09</v>
      </c>
      <c r="J29" s="247">
        <v>2623.09</v>
      </c>
      <c r="K29" s="247"/>
      <c r="L29" s="115" t="s">
        <v>345</v>
      </c>
    </row>
    <row r="30" spans="1:12" ht="26.25" customHeight="1" hidden="1">
      <c r="A30" s="93" t="s">
        <v>33</v>
      </c>
      <c r="B30" s="94" t="s">
        <v>118</v>
      </c>
      <c r="C30" s="95" t="s">
        <v>344</v>
      </c>
      <c r="D30" s="95">
        <v>500</v>
      </c>
      <c r="E30" s="95">
        <v>212</v>
      </c>
      <c r="F30" s="250">
        <f>SUM(F32)</f>
        <v>0</v>
      </c>
      <c r="G30" s="250">
        <f>SUM(G32)</f>
        <v>0</v>
      </c>
      <c r="H30" s="255"/>
      <c r="I30" s="252">
        <f>SUM(I32)</f>
        <v>0</v>
      </c>
      <c r="J30" s="252">
        <f>SUM(J32)</f>
        <v>0</v>
      </c>
      <c r="K30" s="255"/>
      <c r="L30" s="117"/>
    </row>
    <row r="31" spans="1:12" ht="14.25" customHeight="1" hidden="1">
      <c r="A31" s="57" t="s">
        <v>121</v>
      </c>
      <c r="B31" s="89"/>
      <c r="C31" s="89"/>
      <c r="D31" s="89"/>
      <c r="E31" s="89"/>
      <c r="F31" s="245"/>
      <c r="G31" s="245"/>
      <c r="H31" s="245"/>
      <c r="I31" s="246"/>
      <c r="J31" s="246"/>
      <c r="K31" s="245"/>
      <c r="L31" s="102"/>
    </row>
    <row r="32" spans="1:12" ht="37.5" customHeight="1" hidden="1">
      <c r="A32" s="20" t="s">
        <v>451</v>
      </c>
      <c r="B32" s="89" t="s">
        <v>118</v>
      </c>
      <c r="C32" s="56" t="s">
        <v>344</v>
      </c>
      <c r="D32" s="56">
        <v>500</v>
      </c>
      <c r="E32" s="56">
        <v>212</v>
      </c>
      <c r="F32" s="245">
        <v>0</v>
      </c>
      <c r="G32" s="245">
        <v>0</v>
      </c>
      <c r="H32" s="247"/>
      <c r="I32" s="248"/>
      <c r="J32" s="247"/>
      <c r="K32" s="247"/>
      <c r="L32" s="115"/>
    </row>
    <row r="33" spans="1:12" ht="26.25" customHeight="1" hidden="1">
      <c r="A33" s="93" t="s">
        <v>40</v>
      </c>
      <c r="B33" s="94" t="s">
        <v>118</v>
      </c>
      <c r="C33" s="95" t="s">
        <v>344</v>
      </c>
      <c r="D33" s="95">
        <v>500</v>
      </c>
      <c r="E33" s="95">
        <v>226</v>
      </c>
      <c r="F33" s="250">
        <f>SUM(F35)</f>
        <v>0</v>
      </c>
      <c r="G33" s="250">
        <f>SUM(G35)</f>
        <v>0</v>
      </c>
      <c r="H33" s="255"/>
      <c r="I33" s="252">
        <f>SUM(I35)</f>
        <v>0</v>
      </c>
      <c r="J33" s="252">
        <f>SUM(J35)</f>
        <v>0</v>
      </c>
      <c r="K33" s="255"/>
      <c r="L33" s="117"/>
    </row>
    <row r="34" spans="1:12" ht="15.75" customHeight="1" hidden="1">
      <c r="A34" s="57" t="s">
        <v>121</v>
      </c>
      <c r="B34" s="89"/>
      <c r="C34" s="89"/>
      <c r="D34" s="89"/>
      <c r="E34" s="89"/>
      <c r="F34" s="245"/>
      <c r="G34" s="245"/>
      <c r="H34" s="245"/>
      <c r="I34" s="246"/>
      <c r="J34" s="246"/>
      <c r="K34" s="245"/>
      <c r="L34" s="102"/>
    </row>
    <row r="35" spans="1:12" ht="39.75" customHeight="1" hidden="1">
      <c r="A35" s="20" t="s">
        <v>452</v>
      </c>
      <c r="B35" s="89" t="s">
        <v>118</v>
      </c>
      <c r="C35" s="56" t="s">
        <v>344</v>
      </c>
      <c r="D35" s="56">
        <v>500</v>
      </c>
      <c r="E35" s="56">
        <v>226</v>
      </c>
      <c r="F35" s="245">
        <v>0</v>
      </c>
      <c r="G35" s="245">
        <v>0</v>
      </c>
      <c r="H35" s="247"/>
      <c r="I35" s="248">
        <v>0</v>
      </c>
      <c r="J35" s="247">
        <v>0</v>
      </c>
      <c r="K35" s="247"/>
      <c r="L35" s="115"/>
    </row>
    <row r="36" spans="1:12" ht="40.5" customHeight="1">
      <c r="A36" s="71" t="s">
        <v>160</v>
      </c>
      <c r="B36" s="88" t="s">
        <v>118</v>
      </c>
      <c r="C36" s="88" t="s">
        <v>607</v>
      </c>
      <c r="D36" s="88"/>
      <c r="E36" s="88"/>
      <c r="F36" s="256">
        <f aca="true" t="shared" si="6" ref="F36:K36">F39+F47+F57</f>
        <v>16156.09</v>
      </c>
      <c r="G36" s="256">
        <f t="shared" si="6"/>
        <v>16156.09</v>
      </c>
      <c r="H36" s="256">
        <f t="shared" si="6"/>
        <v>0</v>
      </c>
      <c r="I36" s="256">
        <f t="shared" si="6"/>
        <v>240.79999999999998</v>
      </c>
      <c r="J36" s="256">
        <f t="shared" si="6"/>
        <v>240.79999999999998</v>
      </c>
      <c r="K36" s="256">
        <f t="shared" si="6"/>
        <v>0</v>
      </c>
      <c r="L36" s="116"/>
    </row>
    <row r="37" spans="1:12" ht="18" customHeight="1" hidden="1">
      <c r="A37" s="173" t="s">
        <v>431</v>
      </c>
      <c r="B37" s="97" t="s">
        <v>118</v>
      </c>
      <c r="C37" s="97" t="s">
        <v>171</v>
      </c>
      <c r="D37" s="97" t="s">
        <v>435</v>
      </c>
      <c r="E37" s="97" t="s">
        <v>436</v>
      </c>
      <c r="F37" s="243"/>
      <c r="G37" s="243"/>
      <c r="H37" s="243"/>
      <c r="I37" s="243"/>
      <c r="J37" s="243"/>
      <c r="K37" s="243"/>
      <c r="L37" s="169" t="s">
        <v>432</v>
      </c>
    </row>
    <row r="38" spans="1:12" ht="18" customHeight="1" hidden="1">
      <c r="A38" s="173" t="s">
        <v>433</v>
      </c>
      <c r="B38" s="97" t="s">
        <v>118</v>
      </c>
      <c r="C38" s="97" t="s">
        <v>171</v>
      </c>
      <c r="D38" s="97" t="s">
        <v>435</v>
      </c>
      <c r="E38" s="97" t="s">
        <v>437</v>
      </c>
      <c r="F38" s="243"/>
      <c r="G38" s="243"/>
      <c r="H38" s="243"/>
      <c r="I38" s="243"/>
      <c r="J38" s="243"/>
      <c r="K38" s="243"/>
      <c r="L38" s="170" t="s">
        <v>131</v>
      </c>
    </row>
    <row r="39" spans="1:12" s="91" customFormat="1" ht="18" customHeight="1">
      <c r="A39" s="96" t="s">
        <v>36</v>
      </c>
      <c r="B39" s="97" t="s">
        <v>118</v>
      </c>
      <c r="C39" s="97" t="s">
        <v>607</v>
      </c>
      <c r="D39" s="97" t="s">
        <v>612</v>
      </c>
      <c r="E39" s="97" t="s">
        <v>120</v>
      </c>
      <c r="F39" s="243">
        <f>F41</f>
        <v>16156.09</v>
      </c>
      <c r="G39" s="243">
        <f>G41</f>
        <v>16156.09</v>
      </c>
      <c r="H39" s="243">
        <f>H41</f>
        <v>0</v>
      </c>
      <c r="I39" s="243">
        <f>I41+I42</f>
        <v>235.64</v>
      </c>
      <c r="J39" s="243">
        <f>J41+J42</f>
        <v>235.64</v>
      </c>
      <c r="K39" s="243">
        <f>K41+K42</f>
        <v>0</v>
      </c>
      <c r="L39" s="169"/>
    </row>
    <row r="40" spans="1:12" ht="12.75" customHeight="1">
      <c r="A40" s="57" t="s">
        <v>121</v>
      </c>
      <c r="B40" s="89"/>
      <c r="C40" s="89"/>
      <c r="D40" s="89"/>
      <c r="E40" s="89"/>
      <c r="F40" s="245"/>
      <c r="G40" s="245"/>
      <c r="H40" s="245"/>
      <c r="I40" s="246"/>
      <c r="J40" s="246"/>
      <c r="K40" s="245"/>
      <c r="L40" s="102"/>
    </row>
    <row r="41" spans="1:12" ht="25.5" customHeight="1">
      <c r="A41" s="20" t="s">
        <v>609</v>
      </c>
      <c r="B41" s="89" t="s">
        <v>118</v>
      </c>
      <c r="C41" s="89" t="s">
        <v>607</v>
      </c>
      <c r="D41" s="89" t="s">
        <v>612</v>
      </c>
      <c r="E41" s="89" t="s">
        <v>120</v>
      </c>
      <c r="F41" s="245">
        <v>16156.09</v>
      </c>
      <c r="G41" s="245">
        <v>16156.09</v>
      </c>
      <c r="H41" s="245"/>
      <c r="I41" s="246"/>
      <c r="J41" s="246"/>
      <c r="K41" s="245"/>
      <c r="L41" s="102" t="s">
        <v>122</v>
      </c>
    </row>
    <row r="42" spans="1:12" ht="25.5" customHeight="1">
      <c r="A42" s="20" t="s">
        <v>613</v>
      </c>
      <c r="B42" s="89" t="s">
        <v>118</v>
      </c>
      <c r="C42" s="89" t="s">
        <v>607</v>
      </c>
      <c r="D42" s="89" t="s">
        <v>612</v>
      </c>
      <c r="E42" s="89" t="s">
        <v>120</v>
      </c>
      <c r="F42" s="245"/>
      <c r="G42" s="245"/>
      <c r="H42" s="245"/>
      <c r="I42" s="246">
        <v>235.64</v>
      </c>
      <c r="J42" s="246">
        <v>235.64</v>
      </c>
      <c r="K42" s="245"/>
      <c r="L42" s="102" t="s">
        <v>364</v>
      </c>
    </row>
    <row r="43" spans="1:12" ht="24" customHeight="1" hidden="1">
      <c r="A43" s="87" t="s">
        <v>125</v>
      </c>
      <c r="B43" s="89" t="s">
        <v>118</v>
      </c>
      <c r="C43" s="89" t="s">
        <v>171</v>
      </c>
      <c r="D43" s="89" t="s">
        <v>511</v>
      </c>
      <c r="E43" s="89" t="s">
        <v>120</v>
      </c>
      <c r="F43" s="245">
        <v>0</v>
      </c>
      <c r="G43" s="245">
        <v>0</v>
      </c>
      <c r="H43" s="245"/>
      <c r="I43" s="246"/>
      <c r="J43" s="246"/>
      <c r="K43" s="245"/>
      <c r="L43" s="102" t="s">
        <v>512</v>
      </c>
    </row>
    <row r="44" spans="1:12" ht="15.75" customHeight="1" hidden="1">
      <c r="A44" s="96" t="s">
        <v>172</v>
      </c>
      <c r="B44" s="94" t="s">
        <v>118</v>
      </c>
      <c r="C44" s="94" t="s">
        <v>171</v>
      </c>
      <c r="D44" s="94" t="s">
        <v>119</v>
      </c>
      <c r="E44" s="94" t="s">
        <v>168</v>
      </c>
      <c r="F44" s="257">
        <f>F46</f>
        <v>0</v>
      </c>
      <c r="G44" s="257">
        <f>G46</f>
        <v>0</v>
      </c>
      <c r="H44" s="258"/>
      <c r="I44" s="257">
        <f>I46</f>
        <v>0</v>
      </c>
      <c r="J44" s="257">
        <f>J46</f>
        <v>0</v>
      </c>
      <c r="K44" s="258"/>
      <c r="L44" s="103"/>
    </row>
    <row r="45" spans="1:12" ht="15" customHeight="1" hidden="1">
      <c r="A45" s="57" t="s">
        <v>121</v>
      </c>
      <c r="B45" s="89"/>
      <c r="C45" s="89"/>
      <c r="D45" s="89"/>
      <c r="E45" s="89"/>
      <c r="F45" s="245"/>
      <c r="G45" s="245"/>
      <c r="H45" s="245"/>
      <c r="I45" s="246"/>
      <c r="J45" s="246"/>
      <c r="K45" s="245"/>
      <c r="L45" s="102"/>
    </row>
    <row r="46" spans="1:12" ht="36" customHeight="1" hidden="1">
      <c r="A46" s="87" t="s">
        <v>362</v>
      </c>
      <c r="B46" s="89" t="s">
        <v>118</v>
      </c>
      <c r="C46" s="89" t="s">
        <v>171</v>
      </c>
      <c r="D46" s="89" t="s">
        <v>119</v>
      </c>
      <c r="E46" s="89" t="s">
        <v>168</v>
      </c>
      <c r="F46" s="245">
        <v>0</v>
      </c>
      <c r="G46" s="245">
        <v>0</v>
      </c>
      <c r="H46" s="245"/>
      <c r="I46" s="246"/>
      <c r="J46" s="246"/>
      <c r="K46" s="245"/>
      <c r="L46" s="102" t="s">
        <v>363</v>
      </c>
    </row>
    <row r="47" spans="1:12" s="91" customFormat="1" ht="18" customHeight="1">
      <c r="A47" s="96" t="s">
        <v>38</v>
      </c>
      <c r="B47" s="97" t="s">
        <v>118</v>
      </c>
      <c r="C47" s="97" t="s">
        <v>607</v>
      </c>
      <c r="D47" s="97" t="s">
        <v>612</v>
      </c>
      <c r="E47" s="97" t="s">
        <v>353</v>
      </c>
      <c r="F47" s="250">
        <f aca="true" t="shared" si="7" ref="F47:K47">F49</f>
        <v>0</v>
      </c>
      <c r="G47" s="250">
        <f t="shared" si="7"/>
        <v>0</v>
      </c>
      <c r="H47" s="250">
        <f t="shared" si="7"/>
        <v>0</v>
      </c>
      <c r="I47" s="250">
        <f t="shared" si="7"/>
        <v>5.16</v>
      </c>
      <c r="J47" s="250">
        <f t="shared" si="7"/>
        <v>5.16</v>
      </c>
      <c r="K47" s="250">
        <f t="shared" si="7"/>
        <v>0</v>
      </c>
      <c r="L47" s="177"/>
    </row>
    <row r="48" spans="1:12" ht="12.75" customHeight="1">
      <c r="A48" s="87" t="s">
        <v>352</v>
      </c>
      <c r="B48" s="89"/>
      <c r="C48" s="89"/>
      <c r="D48" s="89"/>
      <c r="E48" s="89"/>
      <c r="F48" s="245"/>
      <c r="G48" s="245"/>
      <c r="H48" s="245"/>
      <c r="I48" s="246"/>
      <c r="J48" s="246"/>
      <c r="K48" s="245"/>
      <c r="L48" s="102"/>
    </row>
    <row r="49" spans="1:12" ht="39" customHeight="1">
      <c r="A49" s="87" t="s">
        <v>622</v>
      </c>
      <c r="B49" s="89" t="s">
        <v>118</v>
      </c>
      <c r="C49" s="89" t="s">
        <v>607</v>
      </c>
      <c r="D49" s="89" t="s">
        <v>612</v>
      </c>
      <c r="E49" s="89" t="s">
        <v>353</v>
      </c>
      <c r="F49" s="245"/>
      <c r="G49" s="245"/>
      <c r="H49" s="245"/>
      <c r="I49" s="246">
        <v>5.16</v>
      </c>
      <c r="J49" s="246">
        <v>5.16</v>
      </c>
      <c r="K49" s="245"/>
      <c r="L49" s="102" t="s">
        <v>624</v>
      </c>
    </row>
    <row r="50" spans="1:12" ht="36" customHeight="1" hidden="1">
      <c r="A50" s="87" t="s">
        <v>501</v>
      </c>
      <c r="B50" s="89" t="s">
        <v>118</v>
      </c>
      <c r="C50" s="89" t="s">
        <v>607</v>
      </c>
      <c r="D50" s="89" t="s">
        <v>612</v>
      </c>
      <c r="E50" s="89" t="s">
        <v>353</v>
      </c>
      <c r="F50" s="245">
        <v>0</v>
      </c>
      <c r="G50" s="245">
        <v>0</v>
      </c>
      <c r="H50" s="245"/>
      <c r="I50" s="246"/>
      <c r="J50" s="246"/>
      <c r="K50" s="245"/>
      <c r="L50" s="102" t="s">
        <v>356</v>
      </c>
    </row>
    <row r="51" spans="1:12" ht="28.5" customHeight="1" hidden="1">
      <c r="A51" s="92" t="s">
        <v>126</v>
      </c>
      <c r="B51" s="89" t="s">
        <v>118</v>
      </c>
      <c r="C51" s="89" t="s">
        <v>623</v>
      </c>
      <c r="D51" s="89" t="s">
        <v>612</v>
      </c>
      <c r="E51" s="89" t="s">
        <v>353</v>
      </c>
      <c r="F51" s="245">
        <v>0</v>
      </c>
      <c r="G51" s="245">
        <v>0</v>
      </c>
      <c r="H51" s="245"/>
      <c r="I51" s="246"/>
      <c r="J51" s="246"/>
      <c r="K51" s="245"/>
      <c r="L51" s="102" t="s">
        <v>513</v>
      </c>
    </row>
    <row r="52" spans="1:12" ht="18" customHeight="1" hidden="1">
      <c r="A52" s="98" t="s">
        <v>360</v>
      </c>
      <c r="B52" s="97" t="s">
        <v>118</v>
      </c>
      <c r="C52" s="97" t="s">
        <v>171</v>
      </c>
      <c r="D52" s="97" t="s">
        <v>511</v>
      </c>
      <c r="E52" s="97" t="s">
        <v>361</v>
      </c>
      <c r="F52" s="250">
        <f aca="true" t="shared" si="8" ref="F52:K52">SUM(F54+F55+F56)</f>
        <v>0</v>
      </c>
      <c r="G52" s="250">
        <f t="shared" si="8"/>
        <v>0</v>
      </c>
      <c r="H52" s="250">
        <f t="shared" si="8"/>
        <v>0</v>
      </c>
      <c r="I52" s="250">
        <f t="shared" si="8"/>
        <v>0</v>
      </c>
      <c r="J52" s="250">
        <f t="shared" si="8"/>
        <v>0</v>
      </c>
      <c r="K52" s="250">
        <f t="shared" si="8"/>
        <v>0</v>
      </c>
      <c r="L52" s="177"/>
    </row>
    <row r="53" spans="1:12" ht="12.75" customHeight="1" hidden="1">
      <c r="A53" s="57" t="s">
        <v>121</v>
      </c>
      <c r="B53" s="89"/>
      <c r="C53" s="89"/>
      <c r="D53" s="89"/>
      <c r="E53" s="89"/>
      <c r="F53" s="245"/>
      <c r="G53" s="245"/>
      <c r="H53" s="245"/>
      <c r="I53" s="246"/>
      <c r="J53" s="246"/>
      <c r="K53" s="245"/>
      <c r="L53" s="102"/>
    </row>
    <row r="54" spans="1:12" ht="39" customHeight="1" hidden="1">
      <c r="A54" s="133" t="s">
        <v>502</v>
      </c>
      <c r="B54" s="89" t="s">
        <v>118</v>
      </c>
      <c r="C54" s="89" t="s">
        <v>171</v>
      </c>
      <c r="D54" s="89" t="s">
        <v>119</v>
      </c>
      <c r="E54" s="89" t="s">
        <v>361</v>
      </c>
      <c r="F54" s="245"/>
      <c r="G54" s="245"/>
      <c r="H54" s="245"/>
      <c r="I54" s="246">
        <v>0</v>
      </c>
      <c r="J54" s="246">
        <v>0</v>
      </c>
      <c r="K54" s="245"/>
      <c r="L54" s="137" t="s">
        <v>503</v>
      </c>
    </row>
    <row r="55" spans="1:12" ht="31.5" customHeight="1" hidden="1">
      <c r="A55" s="92" t="s">
        <v>127</v>
      </c>
      <c r="B55" s="89" t="s">
        <v>118</v>
      </c>
      <c r="C55" s="89" t="s">
        <v>171</v>
      </c>
      <c r="D55" s="89" t="s">
        <v>511</v>
      </c>
      <c r="E55" s="89" t="s">
        <v>361</v>
      </c>
      <c r="F55" s="245">
        <v>0</v>
      </c>
      <c r="G55" s="245">
        <v>0</v>
      </c>
      <c r="H55" s="245"/>
      <c r="I55" s="246"/>
      <c r="J55" s="246"/>
      <c r="K55" s="245"/>
      <c r="L55" s="102" t="s">
        <v>514</v>
      </c>
    </row>
    <row r="56" spans="1:12" ht="31.5" customHeight="1" hidden="1">
      <c r="A56" s="174" t="s">
        <v>439</v>
      </c>
      <c r="B56" s="89" t="s">
        <v>118</v>
      </c>
      <c r="C56" s="89" t="s">
        <v>171</v>
      </c>
      <c r="D56" s="89" t="s">
        <v>511</v>
      </c>
      <c r="E56" s="89" t="s">
        <v>361</v>
      </c>
      <c r="F56" s="245">
        <v>0</v>
      </c>
      <c r="G56" s="245">
        <v>0</v>
      </c>
      <c r="H56" s="245"/>
      <c r="I56" s="246"/>
      <c r="J56" s="246"/>
      <c r="K56" s="245"/>
      <c r="L56" s="102"/>
    </row>
    <row r="57" spans="1:12" ht="18" customHeight="1" hidden="1">
      <c r="A57" s="98" t="s">
        <v>40</v>
      </c>
      <c r="B57" s="97" t="s">
        <v>118</v>
      </c>
      <c r="C57" s="97" t="s">
        <v>171</v>
      </c>
      <c r="D57" s="97" t="s">
        <v>511</v>
      </c>
      <c r="E57" s="97" t="s">
        <v>123</v>
      </c>
      <c r="F57" s="250">
        <f aca="true" t="shared" si="9" ref="F57:K57">F61</f>
        <v>0</v>
      </c>
      <c r="G57" s="250">
        <f t="shared" si="9"/>
        <v>0</v>
      </c>
      <c r="H57" s="250">
        <f t="shared" si="9"/>
        <v>0</v>
      </c>
      <c r="I57" s="250">
        <f t="shared" si="9"/>
        <v>0</v>
      </c>
      <c r="J57" s="250">
        <f t="shared" si="9"/>
        <v>0</v>
      </c>
      <c r="K57" s="250">
        <f t="shared" si="9"/>
        <v>0</v>
      </c>
      <c r="L57" s="177"/>
    </row>
    <row r="58" spans="1:12" ht="12.75" customHeight="1" hidden="1">
      <c r="A58" s="57" t="s">
        <v>121</v>
      </c>
      <c r="B58" s="89"/>
      <c r="C58" s="89"/>
      <c r="D58" s="89"/>
      <c r="E58" s="89"/>
      <c r="F58" s="245"/>
      <c r="G58" s="245"/>
      <c r="H58" s="245"/>
      <c r="I58" s="246"/>
      <c r="J58" s="246"/>
      <c r="K58" s="245"/>
      <c r="L58" s="102"/>
    </row>
    <row r="59" spans="1:12" ht="26.25" customHeight="1" hidden="1">
      <c r="A59" s="92" t="s">
        <v>504</v>
      </c>
      <c r="B59" s="89" t="s">
        <v>118</v>
      </c>
      <c r="C59" s="89" t="s">
        <v>171</v>
      </c>
      <c r="D59" s="89" t="s">
        <v>119</v>
      </c>
      <c r="E59" s="89" t="s">
        <v>123</v>
      </c>
      <c r="F59" s="245"/>
      <c r="G59" s="245"/>
      <c r="H59" s="245"/>
      <c r="I59" s="246">
        <v>0</v>
      </c>
      <c r="J59" s="246">
        <v>0</v>
      </c>
      <c r="K59" s="245"/>
      <c r="L59" s="102" t="s">
        <v>463</v>
      </c>
    </row>
    <row r="60" spans="1:12" ht="32.25" customHeight="1" hidden="1">
      <c r="A60" s="92" t="s">
        <v>461</v>
      </c>
      <c r="B60" s="89" t="s">
        <v>118</v>
      </c>
      <c r="C60" s="89" t="s">
        <v>171</v>
      </c>
      <c r="D60" s="89" t="s">
        <v>119</v>
      </c>
      <c r="E60" s="89" t="s">
        <v>123</v>
      </c>
      <c r="F60" s="245"/>
      <c r="G60" s="245"/>
      <c r="H60" s="245"/>
      <c r="I60" s="246">
        <v>0</v>
      </c>
      <c r="J60" s="246">
        <v>0</v>
      </c>
      <c r="K60" s="245"/>
      <c r="L60" s="102" t="s">
        <v>462</v>
      </c>
    </row>
    <row r="61" spans="1:12" ht="39.75" customHeight="1" hidden="1">
      <c r="A61" s="20" t="s">
        <v>521</v>
      </c>
      <c r="B61" s="89" t="s">
        <v>118</v>
      </c>
      <c r="C61" s="89" t="s">
        <v>171</v>
      </c>
      <c r="D61" s="89" t="s">
        <v>511</v>
      </c>
      <c r="E61" s="89" t="s">
        <v>123</v>
      </c>
      <c r="F61" s="245"/>
      <c r="G61" s="245"/>
      <c r="H61" s="245"/>
      <c r="I61" s="246">
        <v>0</v>
      </c>
      <c r="J61" s="246">
        <v>0</v>
      </c>
      <c r="K61" s="245"/>
      <c r="L61" s="102" t="s">
        <v>132</v>
      </c>
    </row>
    <row r="62" spans="1:12" ht="25.5" customHeight="1" hidden="1">
      <c r="A62" s="87" t="s">
        <v>515</v>
      </c>
      <c r="B62" s="89" t="s">
        <v>118</v>
      </c>
      <c r="C62" s="89" t="s">
        <v>171</v>
      </c>
      <c r="D62" s="89" t="s">
        <v>119</v>
      </c>
      <c r="E62" s="89" t="s">
        <v>123</v>
      </c>
      <c r="F62" s="245">
        <v>0</v>
      </c>
      <c r="G62" s="245">
        <v>0</v>
      </c>
      <c r="H62" s="245"/>
      <c r="I62" s="246"/>
      <c r="J62" s="246"/>
      <c r="K62" s="245"/>
      <c r="L62" s="102" t="s">
        <v>516</v>
      </c>
    </row>
    <row r="63" spans="1:12" ht="26.25" customHeight="1" hidden="1">
      <c r="A63" s="87" t="s">
        <v>517</v>
      </c>
      <c r="B63" s="89" t="s">
        <v>118</v>
      </c>
      <c r="C63" s="89" t="s">
        <v>171</v>
      </c>
      <c r="D63" s="89" t="s">
        <v>119</v>
      </c>
      <c r="E63" s="89" t="s">
        <v>123</v>
      </c>
      <c r="F63" s="245"/>
      <c r="G63" s="245"/>
      <c r="H63" s="245"/>
      <c r="I63" s="246">
        <v>0</v>
      </c>
      <c r="J63" s="246">
        <v>0</v>
      </c>
      <c r="K63" s="245"/>
      <c r="L63" s="102" t="s">
        <v>518</v>
      </c>
    </row>
    <row r="64" spans="1:12" ht="39.75" customHeight="1" hidden="1">
      <c r="A64" s="92" t="s">
        <v>499</v>
      </c>
      <c r="B64" s="89" t="s">
        <v>118</v>
      </c>
      <c r="C64" s="89" t="s">
        <v>171</v>
      </c>
      <c r="D64" s="89" t="s">
        <v>119</v>
      </c>
      <c r="E64" s="89" t="s">
        <v>123</v>
      </c>
      <c r="F64" s="245">
        <v>0</v>
      </c>
      <c r="G64" s="245">
        <v>0</v>
      </c>
      <c r="H64" s="245"/>
      <c r="I64" s="246"/>
      <c r="J64" s="246"/>
      <c r="K64" s="245"/>
      <c r="L64" s="102" t="s">
        <v>500</v>
      </c>
    </row>
    <row r="65" spans="1:12" ht="15.75" customHeight="1" hidden="1">
      <c r="A65" s="96" t="s">
        <v>365</v>
      </c>
      <c r="B65" s="94" t="s">
        <v>118</v>
      </c>
      <c r="C65" s="94" t="s">
        <v>171</v>
      </c>
      <c r="D65" s="94" t="s">
        <v>119</v>
      </c>
      <c r="E65" s="94" t="s">
        <v>366</v>
      </c>
      <c r="F65" s="250">
        <f>SUM(F67)</f>
        <v>0</v>
      </c>
      <c r="G65" s="250">
        <f>SUM(G67)</f>
        <v>0</v>
      </c>
      <c r="H65" s="250"/>
      <c r="I65" s="250"/>
      <c r="J65" s="250"/>
      <c r="K65" s="250"/>
      <c r="L65" s="103"/>
    </row>
    <row r="66" spans="1:12" ht="13.5" customHeight="1" hidden="1">
      <c r="A66" s="57" t="s">
        <v>121</v>
      </c>
      <c r="B66" s="89"/>
      <c r="C66" s="89"/>
      <c r="D66" s="89"/>
      <c r="E66" s="89"/>
      <c r="F66" s="245"/>
      <c r="G66" s="245"/>
      <c r="H66" s="245"/>
      <c r="I66" s="246"/>
      <c r="J66" s="246"/>
      <c r="K66" s="245"/>
      <c r="L66" s="102"/>
    </row>
    <row r="67" spans="1:12" ht="25.5" customHeight="1" hidden="1">
      <c r="A67" s="87" t="s">
        <v>397</v>
      </c>
      <c r="B67" s="89" t="s">
        <v>118</v>
      </c>
      <c r="C67" s="89" t="s">
        <v>171</v>
      </c>
      <c r="D67" s="89" t="s">
        <v>119</v>
      </c>
      <c r="E67" s="89" t="s">
        <v>366</v>
      </c>
      <c r="F67" s="245">
        <v>0</v>
      </c>
      <c r="G67" s="245">
        <v>0</v>
      </c>
      <c r="H67" s="245"/>
      <c r="I67" s="246"/>
      <c r="J67" s="246"/>
      <c r="K67" s="245"/>
      <c r="L67" s="102" t="s">
        <v>367</v>
      </c>
    </row>
    <row r="68" spans="1:12" ht="68.25" customHeight="1" hidden="1">
      <c r="A68" s="100" t="s">
        <v>162</v>
      </c>
      <c r="B68" s="88" t="s">
        <v>118</v>
      </c>
      <c r="C68" s="88" t="s">
        <v>396</v>
      </c>
      <c r="D68" s="89"/>
      <c r="E68" s="89"/>
      <c r="F68" s="241">
        <f aca="true" t="shared" si="10" ref="F68:K68">F72</f>
        <v>0</v>
      </c>
      <c r="G68" s="241">
        <f t="shared" si="10"/>
        <v>0</v>
      </c>
      <c r="H68" s="241">
        <f t="shared" si="10"/>
        <v>0</v>
      </c>
      <c r="I68" s="241">
        <f t="shared" si="10"/>
        <v>0</v>
      </c>
      <c r="J68" s="241">
        <f t="shared" si="10"/>
        <v>0</v>
      </c>
      <c r="K68" s="241">
        <f t="shared" si="10"/>
        <v>0</v>
      </c>
      <c r="L68" s="104"/>
    </row>
    <row r="69" spans="1:12" ht="19.5" customHeight="1" hidden="1">
      <c r="A69" s="93" t="s">
        <v>40</v>
      </c>
      <c r="B69" s="94" t="s">
        <v>118</v>
      </c>
      <c r="C69" s="95" t="s">
        <v>396</v>
      </c>
      <c r="D69" s="95">
        <v>244</v>
      </c>
      <c r="E69" s="95">
        <v>221</v>
      </c>
      <c r="F69" s="255">
        <f>SUM(F73)</f>
        <v>0</v>
      </c>
      <c r="G69" s="255">
        <f>SUM(G73)</f>
        <v>0</v>
      </c>
      <c r="H69" s="255"/>
      <c r="I69" s="255"/>
      <c r="J69" s="255"/>
      <c r="K69" s="255"/>
      <c r="L69" s="117"/>
    </row>
    <row r="70" spans="1:12" ht="19.5" customHeight="1" hidden="1">
      <c r="A70" s="85" t="s">
        <v>352</v>
      </c>
      <c r="B70" s="89"/>
      <c r="C70" s="56"/>
      <c r="D70" s="56"/>
      <c r="E70" s="56"/>
      <c r="F70" s="247"/>
      <c r="G70" s="247"/>
      <c r="H70" s="247"/>
      <c r="I70" s="248"/>
      <c r="J70" s="247"/>
      <c r="K70" s="247"/>
      <c r="L70" s="115"/>
    </row>
    <row r="71" spans="1:12" ht="25.5" customHeight="1" hidden="1">
      <c r="A71" s="20" t="s">
        <v>505</v>
      </c>
      <c r="B71" s="89" t="s">
        <v>118</v>
      </c>
      <c r="C71" s="56" t="s">
        <v>396</v>
      </c>
      <c r="D71" s="56">
        <v>244</v>
      </c>
      <c r="E71" s="56">
        <v>221</v>
      </c>
      <c r="F71" s="247">
        <v>0</v>
      </c>
      <c r="G71" s="247">
        <v>0</v>
      </c>
      <c r="H71" s="247"/>
      <c r="I71" s="248"/>
      <c r="J71" s="247"/>
      <c r="K71" s="247"/>
      <c r="L71" s="102" t="s">
        <v>122</v>
      </c>
    </row>
    <row r="72" spans="1:12" ht="18" customHeight="1" hidden="1">
      <c r="A72" s="93" t="s">
        <v>40</v>
      </c>
      <c r="B72" s="97" t="s">
        <v>118</v>
      </c>
      <c r="C72" s="168" t="s">
        <v>396</v>
      </c>
      <c r="D72" s="168">
        <v>598</v>
      </c>
      <c r="E72" s="168">
        <v>221</v>
      </c>
      <c r="F72" s="244">
        <f aca="true" t="shared" si="11" ref="F72:K72">SUM(F74)</f>
        <v>0</v>
      </c>
      <c r="G72" s="244">
        <f t="shared" si="11"/>
        <v>0</v>
      </c>
      <c r="H72" s="244">
        <f t="shared" si="11"/>
        <v>0</v>
      </c>
      <c r="I72" s="244">
        <f t="shared" si="11"/>
        <v>0</v>
      </c>
      <c r="J72" s="244">
        <f t="shared" si="11"/>
        <v>0</v>
      </c>
      <c r="K72" s="244">
        <f t="shared" si="11"/>
        <v>0</v>
      </c>
      <c r="L72" s="172"/>
    </row>
    <row r="73" spans="1:12" ht="12.75" customHeight="1" hidden="1">
      <c r="A73" s="85" t="s">
        <v>352</v>
      </c>
      <c r="B73" s="89"/>
      <c r="C73" s="56"/>
      <c r="D73" s="56"/>
      <c r="E73" s="56"/>
      <c r="F73" s="247"/>
      <c r="G73" s="247"/>
      <c r="H73" s="247"/>
      <c r="I73" s="248"/>
      <c r="J73" s="247"/>
      <c r="K73" s="247"/>
      <c r="L73" s="115"/>
    </row>
    <row r="74" spans="1:12" ht="27.75" customHeight="1" hidden="1">
      <c r="A74" s="20" t="s">
        <v>133</v>
      </c>
      <c r="B74" s="89" t="s">
        <v>118</v>
      </c>
      <c r="C74" s="56" t="s">
        <v>396</v>
      </c>
      <c r="D74" s="56">
        <v>598</v>
      </c>
      <c r="E74" s="56">
        <v>221</v>
      </c>
      <c r="F74" s="247">
        <v>0</v>
      </c>
      <c r="G74" s="247">
        <v>0</v>
      </c>
      <c r="H74" s="247"/>
      <c r="I74" s="248"/>
      <c r="J74" s="247"/>
      <c r="K74" s="247"/>
      <c r="L74" s="102" t="s">
        <v>122</v>
      </c>
    </row>
    <row r="75" spans="1:12" ht="84" customHeight="1" hidden="1">
      <c r="A75" s="71" t="s">
        <v>92</v>
      </c>
      <c r="B75" s="88" t="s">
        <v>78</v>
      </c>
      <c r="C75" s="88" t="s">
        <v>79</v>
      </c>
      <c r="D75" s="88"/>
      <c r="E75" s="88"/>
      <c r="F75" s="256">
        <f aca="true" t="shared" si="12" ref="F75:K75">SUM(F76)</f>
        <v>0</v>
      </c>
      <c r="G75" s="256">
        <f t="shared" si="12"/>
        <v>0</v>
      </c>
      <c r="H75" s="256">
        <f t="shared" si="12"/>
        <v>0</v>
      </c>
      <c r="I75" s="256">
        <f t="shared" si="12"/>
        <v>0</v>
      </c>
      <c r="J75" s="256">
        <f t="shared" si="12"/>
        <v>0</v>
      </c>
      <c r="K75" s="256">
        <f t="shared" si="12"/>
        <v>0</v>
      </c>
      <c r="L75" s="116"/>
    </row>
    <row r="76" spans="1:12" ht="40.5" customHeight="1" hidden="1">
      <c r="A76" s="96" t="s">
        <v>498</v>
      </c>
      <c r="B76" s="97" t="s">
        <v>78</v>
      </c>
      <c r="C76" s="97" t="s">
        <v>79</v>
      </c>
      <c r="D76" s="97" t="s">
        <v>80</v>
      </c>
      <c r="E76" s="97" t="s">
        <v>81</v>
      </c>
      <c r="F76" s="243">
        <f aca="true" t="shared" si="13" ref="F76:K76">F78</f>
        <v>0</v>
      </c>
      <c r="G76" s="243">
        <f t="shared" si="13"/>
        <v>0</v>
      </c>
      <c r="H76" s="243">
        <f t="shared" si="13"/>
        <v>0</v>
      </c>
      <c r="I76" s="243">
        <f t="shared" si="13"/>
        <v>0</v>
      </c>
      <c r="J76" s="243">
        <f t="shared" si="13"/>
        <v>0</v>
      </c>
      <c r="K76" s="243">
        <f t="shared" si="13"/>
        <v>0</v>
      </c>
      <c r="L76" s="118"/>
    </row>
    <row r="77" spans="1:12" ht="12.75" customHeight="1" hidden="1">
      <c r="A77" s="57" t="s">
        <v>121</v>
      </c>
      <c r="B77" s="89"/>
      <c r="C77" s="89"/>
      <c r="D77" s="89"/>
      <c r="E77" s="89"/>
      <c r="F77" s="245"/>
      <c r="G77" s="245"/>
      <c r="H77" s="245"/>
      <c r="I77" s="246"/>
      <c r="J77" s="246"/>
      <c r="K77" s="245"/>
      <c r="L77" s="102"/>
    </row>
    <row r="78" spans="1:12" ht="39.75" customHeight="1" hidden="1">
      <c r="A78" s="20" t="s">
        <v>82</v>
      </c>
      <c r="B78" s="89" t="s">
        <v>78</v>
      </c>
      <c r="C78" s="89" t="s">
        <v>79</v>
      </c>
      <c r="D78" s="89" t="s">
        <v>80</v>
      </c>
      <c r="E78" s="89" t="s">
        <v>81</v>
      </c>
      <c r="F78" s="245">
        <v>0</v>
      </c>
      <c r="G78" s="245">
        <v>0</v>
      </c>
      <c r="H78" s="245"/>
      <c r="I78" s="246"/>
      <c r="J78" s="246"/>
      <c r="K78" s="245"/>
      <c r="L78" s="102" t="s">
        <v>83</v>
      </c>
    </row>
    <row r="79" spans="1:12" s="101" customFormat="1" ht="43.5" customHeight="1" hidden="1">
      <c r="A79" s="100" t="s">
        <v>0</v>
      </c>
      <c r="B79" s="88" t="s">
        <v>78</v>
      </c>
      <c r="C79" s="88" t="s">
        <v>578</v>
      </c>
      <c r="D79" s="89"/>
      <c r="E79" s="89"/>
      <c r="F79" s="241">
        <f>F80</f>
        <v>0</v>
      </c>
      <c r="G79" s="241">
        <f>G80</f>
        <v>0</v>
      </c>
      <c r="H79" s="241"/>
      <c r="I79" s="241"/>
      <c r="J79" s="241"/>
      <c r="K79" s="241"/>
      <c r="L79" s="104"/>
    </row>
    <row r="80" spans="1:12" ht="17.25" customHeight="1" hidden="1">
      <c r="A80" s="93" t="s">
        <v>40</v>
      </c>
      <c r="B80" s="94" t="s">
        <v>78</v>
      </c>
      <c r="C80" s="95" t="s">
        <v>578</v>
      </c>
      <c r="D80" s="95">
        <v>244</v>
      </c>
      <c r="E80" s="95">
        <v>226</v>
      </c>
      <c r="F80" s="255">
        <f>SUM(F82)</f>
        <v>0</v>
      </c>
      <c r="G80" s="255">
        <f>SUM(G82)</f>
        <v>0</v>
      </c>
      <c r="H80" s="255"/>
      <c r="I80" s="255"/>
      <c r="J80" s="255"/>
      <c r="K80" s="255"/>
      <c r="L80" s="117"/>
    </row>
    <row r="81" spans="1:12" ht="13.5" customHeight="1" hidden="1">
      <c r="A81" s="85" t="s">
        <v>352</v>
      </c>
      <c r="B81" s="89"/>
      <c r="C81" s="56"/>
      <c r="D81" s="56"/>
      <c r="E81" s="56"/>
      <c r="F81" s="247"/>
      <c r="G81" s="247"/>
      <c r="H81" s="247"/>
      <c r="I81" s="248"/>
      <c r="J81" s="247"/>
      <c r="K81" s="247"/>
      <c r="L81" s="115"/>
    </row>
    <row r="82" spans="1:12" ht="39.75" customHeight="1" hidden="1">
      <c r="A82" s="20" t="s">
        <v>579</v>
      </c>
      <c r="B82" s="89" t="s">
        <v>78</v>
      </c>
      <c r="C82" s="56" t="s">
        <v>578</v>
      </c>
      <c r="D82" s="56">
        <v>244</v>
      </c>
      <c r="E82" s="56">
        <v>226</v>
      </c>
      <c r="F82" s="247">
        <v>0</v>
      </c>
      <c r="G82" s="247">
        <v>0</v>
      </c>
      <c r="H82" s="247"/>
      <c r="I82" s="248"/>
      <c r="J82" s="247"/>
      <c r="K82" s="247"/>
      <c r="L82" s="115" t="s">
        <v>580</v>
      </c>
    </row>
    <row r="83" spans="1:12" s="101" customFormat="1" ht="42.75" customHeight="1" hidden="1">
      <c r="A83" s="100" t="s">
        <v>538</v>
      </c>
      <c r="B83" s="88" t="s">
        <v>519</v>
      </c>
      <c r="C83" s="88" t="s">
        <v>520</v>
      </c>
      <c r="D83" s="89"/>
      <c r="E83" s="89"/>
      <c r="F83" s="241">
        <f>F84</f>
        <v>0</v>
      </c>
      <c r="G83" s="241">
        <f>G84</f>
        <v>0</v>
      </c>
      <c r="H83" s="241"/>
      <c r="I83" s="241"/>
      <c r="J83" s="241"/>
      <c r="K83" s="241"/>
      <c r="L83" s="104"/>
    </row>
    <row r="84" spans="1:12" ht="17.25" customHeight="1" hidden="1">
      <c r="A84" s="93" t="s">
        <v>40</v>
      </c>
      <c r="B84" s="94" t="s">
        <v>519</v>
      </c>
      <c r="C84" s="95" t="s">
        <v>520</v>
      </c>
      <c r="D84" s="95">
        <v>244</v>
      </c>
      <c r="E84" s="95">
        <v>226</v>
      </c>
      <c r="F84" s="255">
        <f>SUM(F86)</f>
        <v>0</v>
      </c>
      <c r="G84" s="255">
        <f>SUM(G86)</f>
        <v>0</v>
      </c>
      <c r="H84" s="255"/>
      <c r="I84" s="255"/>
      <c r="J84" s="255"/>
      <c r="K84" s="255"/>
      <c r="L84" s="117"/>
    </row>
    <row r="85" spans="1:12" ht="13.5" customHeight="1" hidden="1">
      <c r="A85" s="85" t="s">
        <v>352</v>
      </c>
      <c r="B85" s="89"/>
      <c r="C85" s="56"/>
      <c r="D85" s="56"/>
      <c r="E85" s="56"/>
      <c r="F85" s="247"/>
      <c r="G85" s="247"/>
      <c r="H85" s="247"/>
      <c r="I85" s="248"/>
      <c r="J85" s="247"/>
      <c r="K85" s="247"/>
      <c r="L85" s="115"/>
    </row>
    <row r="86" spans="1:12" ht="48.75" customHeight="1" hidden="1">
      <c r="A86" s="20" t="s">
        <v>581</v>
      </c>
      <c r="B86" s="89" t="s">
        <v>519</v>
      </c>
      <c r="C86" s="56" t="s">
        <v>520</v>
      </c>
      <c r="D86" s="56">
        <v>244</v>
      </c>
      <c r="E86" s="56">
        <v>226</v>
      </c>
      <c r="F86" s="247">
        <v>0</v>
      </c>
      <c r="G86" s="247">
        <v>0</v>
      </c>
      <c r="H86" s="247"/>
      <c r="I86" s="248"/>
      <c r="J86" s="247"/>
      <c r="K86" s="247"/>
      <c r="L86" s="115" t="s">
        <v>582</v>
      </c>
    </row>
    <row r="87" spans="1:12" s="101" customFormat="1" ht="42.75" customHeight="1" hidden="1">
      <c r="A87" s="100" t="s">
        <v>556</v>
      </c>
      <c r="B87" s="88" t="s">
        <v>369</v>
      </c>
      <c r="C87" s="88" t="s">
        <v>134</v>
      </c>
      <c r="D87" s="89"/>
      <c r="E87" s="89"/>
      <c r="F87" s="241">
        <f>F88</f>
        <v>0</v>
      </c>
      <c r="G87" s="241">
        <f>G88</f>
        <v>0</v>
      </c>
      <c r="H87" s="241"/>
      <c r="I87" s="241"/>
      <c r="J87" s="241"/>
      <c r="K87" s="241"/>
      <c r="L87" s="104"/>
    </row>
    <row r="88" spans="1:12" ht="17.25" customHeight="1" hidden="1">
      <c r="A88" s="93" t="s">
        <v>40</v>
      </c>
      <c r="B88" s="94" t="s">
        <v>369</v>
      </c>
      <c r="C88" s="95" t="s">
        <v>134</v>
      </c>
      <c r="D88" s="95">
        <v>244</v>
      </c>
      <c r="E88" s="95">
        <v>226</v>
      </c>
      <c r="F88" s="255">
        <f>SUM(F90)</f>
        <v>0</v>
      </c>
      <c r="G88" s="255">
        <f>SUM(G90)</f>
        <v>0</v>
      </c>
      <c r="H88" s="255"/>
      <c r="I88" s="255"/>
      <c r="J88" s="255"/>
      <c r="K88" s="255"/>
      <c r="L88" s="117"/>
    </row>
    <row r="89" spans="1:12" ht="13.5" customHeight="1" hidden="1">
      <c r="A89" s="85" t="s">
        <v>352</v>
      </c>
      <c r="B89" s="89"/>
      <c r="C89" s="56"/>
      <c r="D89" s="56"/>
      <c r="E89" s="56"/>
      <c r="F89" s="247"/>
      <c r="G89" s="247"/>
      <c r="H89" s="247"/>
      <c r="I89" s="248"/>
      <c r="J89" s="247"/>
      <c r="K89" s="247"/>
      <c r="L89" s="115"/>
    </row>
    <row r="90" spans="1:12" ht="39.75" customHeight="1" hidden="1">
      <c r="A90" s="20" t="s">
        <v>583</v>
      </c>
      <c r="B90" s="89" t="s">
        <v>369</v>
      </c>
      <c r="C90" s="56" t="s">
        <v>134</v>
      </c>
      <c r="D90" s="56">
        <v>244</v>
      </c>
      <c r="E90" s="56">
        <v>226</v>
      </c>
      <c r="F90" s="247">
        <v>0</v>
      </c>
      <c r="G90" s="247">
        <v>0</v>
      </c>
      <c r="H90" s="247"/>
      <c r="I90" s="248"/>
      <c r="J90" s="247"/>
      <c r="K90" s="247"/>
      <c r="L90" s="115" t="s">
        <v>584</v>
      </c>
    </row>
    <row r="91" spans="1:12" s="101" customFormat="1" ht="42.75" customHeight="1" hidden="1">
      <c r="A91" s="100" t="s">
        <v>95</v>
      </c>
      <c r="B91" s="88" t="s">
        <v>369</v>
      </c>
      <c r="C91" s="88" t="s">
        <v>370</v>
      </c>
      <c r="D91" s="89"/>
      <c r="E91" s="89"/>
      <c r="F91" s="241">
        <f>F92</f>
        <v>0</v>
      </c>
      <c r="G91" s="241">
        <f>G92</f>
        <v>0</v>
      </c>
      <c r="H91" s="241"/>
      <c r="I91" s="241"/>
      <c r="J91" s="241"/>
      <c r="K91" s="241"/>
      <c r="L91" s="104"/>
    </row>
    <row r="92" spans="1:12" ht="17.25" customHeight="1" hidden="1">
      <c r="A92" s="93" t="s">
        <v>40</v>
      </c>
      <c r="B92" s="94" t="s">
        <v>369</v>
      </c>
      <c r="C92" s="95" t="s">
        <v>370</v>
      </c>
      <c r="D92" s="95">
        <v>244</v>
      </c>
      <c r="E92" s="95">
        <v>226</v>
      </c>
      <c r="F92" s="255">
        <f>SUM(F94)</f>
        <v>0</v>
      </c>
      <c r="G92" s="255">
        <f>SUM(G94)</f>
        <v>0</v>
      </c>
      <c r="H92" s="255"/>
      <c r="I92" s="255"/>
      <c r="J92" s="255"/>
      <c r="K92" s="255"/>
      <c r="L92" s="117"/>
    </row>
    <row r="93" spans="1:12" ht="13.5" customHeight="1" hidden="1">
      <c r="A93" s="85" t="s">
        <v>352</v>
      </c>
      <c r="B93" s="89"/>
      <c r="C93" s="56"/>
      <c r="D93" s="56"/>
      <c r="E93" s="56"/>
      <c r="F93" s="247"/>
      <c r="G93" s="247"/>
      <c r="H93" s="247"/>
      <c r="I93" s="248"/>
      <c r="J93" s="247"/>
      <c r="K93" s="247"/>
      <c r="L93" s="115"/>
    </row>
    <row r="94" spans="1:12" ht="39.75" customHeight="1" hidden="1">
      <c r="A94" s="20" t="s">
        <v>585</v>
      </c>
      <c r="B94" s="89" t="s">
        <v>369</v>
      </c>
      <c r="C94" s="56" t="s">
        <v>370</v>
      </c>
      <c r="D94" s="56">
        <v>244</v>
      </c>
      <c r="E94" s="56">
        <v>226</v>
      </c>
      <c r="F94" s="247">
        <v>0</v>
      </c>
      <c r="G94" s="247">
        <v>0</v>
      </c>
      <c r="H94" s="247"/>
      <c r="I94" s="248"/>
      <c r="J94" s="247"/>
      <c r="K94" s="247"/>
      <c r="L94" s="115" t="s">
        <v>586</v>
      </c>
    </row>
    <row r="95" spans="1:12" ht="38.25" customHeight="1" hidden="1">
      <c r="A95" s="100" t="s">
        <v>96</v>
      </c>
      <c r="B95" s="88" t="s">
        <v>395</v>
      </c>
      <c r="C95" s="88" t="s">
        <v>587</v>
      </c>
      <c r="D95" s="89"/>
      <c r="E95" s="89"/>
      <c r="F95" s="241">
        <f>F96</f>
        <v>0</v>
      </c>
      <c r="G95" s="241">
        <f>G96</f>
        <v>0</v>
      </c>
      <c r="H95" s="241"/>
      <c r="I95" s="241"/>
      <c r="J95" s="241"/>
      <c r="K95" s="241"/>
      <c r="L95" s="104"/>
    </row>
    <row r="96" spans="1:12" ht="16.5" customHeight="1" hidden="1">
      <c r="A96" s="93" t="s">
        <v>40</v>
      </c>
      <c r="B96" s="94" t="s">
        <v>395</v>
      </c>
      <c r="C96" s="95" t="s">
        <v>587</v>
      </c>
      <c r="D96" s="95">
        <v>244</v>
      </c>
      <c r="E96" s="95">
        <v>226</v>
      </c>
      <c r="F96" s="255">
        <f>SUM(F98)</f>
        <v>0</v>
      </c>
      <c r="G96" s="255">
        <f>SUM(G98)</f>
        <v>0</v>
      </c>
      <c r="H96" s="255"/>
      <c r="I96" s="255"/>
      <c r="J96" s="255"/>
      <c r="K96" s="255"/>
      <c r="L96" s="117"/>
    </row>
    <row r="97" spans="1:12" ht="14.25" customHeight="1" hidden="1">
      <c r="A97" s="85" t="s">
        <v>352</v>
      </c>
      <c r="B97" s="89"/>
      <c r="C97" s="56"/>
      <c r="D97" s="56"/>
      <c r="E97" s="56"/>
      <c r="F97" s="247"/>
      <c r="G97" s="247"/>
      <c r="H97" s="247"/>
      <c r="I97" s="248"/>
      <c r="J97" s="247"/>
      <c r="K97" s="247"/>
      <c r="L97" s="115"/>
    </row>
    <row r="98" spans="1:12" ht="38.25" customHeight="1" hidden="1">
      <c r="A98" s="20" t="s">
        <v>393</v>
      </c>
      <c r="B98" s="89" t="s">
        <v>395</v>
      </c>
      <c r="C98" s="56" t="s">
        <v>587</v>
      </c>
      <c r="D98" s="56">
        <v>244</v>
      </c>
      <c r="E98" s="56">
        <v>226</v>
      </c>
      <c r="F98" s="247">
        <v>0</v>
      </c>
      <c r="G98" s="247">
        <v>0</v>
      </c>
      <c r="H98" s="247"/>
      <c r="I98" s="248"/>
      <c r="J98" s="247"/>
      <c r="K98" s="247"/>
      <c r="L98" s="115" t="s">
        <v>394</v>
      </c>
    </row>
    <row r="99" spans="1:12" ht="27" customHeight="1">
      <c r="A99" s="71" t="s">
        <v>161</v>
      </c>
      <c r="B99" s="88" t="s">
        <v>368</v>
      </c>
      <c r="C99" s="88" t="s">
        <v>616</v>
      </c>
      <c r="D99" s="89"/>
      <c r="E99" s="89"/>
      <c r="F99" s="241">
        <f aca="true" t="shared" si="14" ref="F99:K99">F100+F101+F102</f>
        <v>0</v>
      </c>
      <c r="G99" s="241">
        <f t="shared" si="14"/>
        <v>0</v>
      </c>
      <c r="H99" s="241">
        <f t="shared" si="14"/>
        <v>0</v>
      </c>
      <c r="I99" s="241">
        <f t="shared" si="14"/>
        <v>330.68</v>
      </c>
      <c r="J99" s="241">
        <f t="shared" si="14"/>
        <v>330.68</v>
      </c>
      <c r="K99" s="241">
        <f t="shared" si="14"/>
        <v>0</v>
      </c>
      <c r="L99" s="102"/>
    </row>
    <row r="100" spans="1:12" ht="27" customHeight="1" hidden="1">
      <c r="A100" s="173" t="s">
        <v>431</v>
      </c>
      <c r="B100" s="97" t="s">
        <v>368</v>
      </c>
      <c r="C100" s="97" t="s">
        <v>173</v>
      </c>
      <c r="D100" s="97" t="s">
        <v>349</v>
      </c>
      <c r="E100" s="97" t="s">
        <v>436</v>
      </c>
      <c r="F100" s="243"/>
      <c r="G100" s="243"/>
      <c r="H100" s="243"/>
      <c r="I100" s="243"/>
      <c r="J100" s="243"/>
      <c r="K100" s="243"/>
      <c r="L100" s="169" t="s">
        <v>432</v>
      </c>
    </row>
    <row r="101" spans="1:12" ht="36.75" customHeight="1" hidden="1">
      <c r="A101" s="173" t="s">
        <v>433</v>
      </c>
      <c r="B101" s="97" t="s">
        <v>368</v>
      </c>
      <c r="C101" s="97" t="s">
        <v>173</v>
      </c>
      <c r="D101" s="97" t="s">
        <v>349</v>
      </c>
      <c r="E101" s="97" t="s">
        <v>437</v>
      </c>
      <c r="F101" s="243"/>
      <c r="G101" s="243"/>
      <c r="H101" s="243"/>
      <c r="I101" s="243"/>
      <c r="J101" s="243"/>
      <c r="K101" s="243"/>
      <c r="L101" s="170" t="s">
        <v>438</v>
      </c>
    </row>
    <row r="102" spans="1:12" ht="18" customHeight="1">
      <c r="A102" s="93" t="s">
        <v>36</v>
      </c>
      <c r="B102" s="97" t="s">
        <v>368</v>
      </c>
      <c r="C102" s="168" t="s">
        <v>616</v>
      </c>
      <c r="D102" s="168">
        <v>240</v>
      </c>
      <c r="E102" s="168">
        <v>221</v>
      </c>
      <c r="F102" s="243">
        <f aca="true" t="shared" si="15" ref="F102:K102">SUM(F104)</f>
        <v>0</v>
      </c>
      <c r="G102" s="243">
        <f t="shared" si="15"/>
        <v>0</v>
      </c>
      <c r="H102" s="243">
        <f t="shared" si="15"/>
        <v>0</v>
      </c>
      <c r="I102" s="243">
        <f t="shared" si="15"/>
        <v>330.68</v>
      </c>
      <c r="J102" s="243">
        <f t="shared" si="15"/>
        <v>330.68</v>
      </c>
      <c r="K102" s="243">
        <f t="shared" si="15"/>
        <v>0</v>
      </c>
      <c r="L102" s="172"/>
    </row>
    <row r="103" spans="1:12" ht="12.75" customHeight="1">
      <c r="A103" s="85" t="s">
        <v>352</v>
      </c>
      <c r="B103" s="89"/>
      <c r="C103" s="56"/>
      <c r="D103" s="56"/>
      <c r="E103" s="56"/>
      <c r="F103" s="247"/>
      <c r="G103" s="247"/>
      <c r="H103" s="247"/>
      <c r="I103" s="248"/>
      <c r="J103" s="247"/>
      <c r="K103" s="247"/>
      <c r="L103" s="115"/>
    </row>
    <row r="104" spans="1:12" ht="26.25" customHeight="1">
      <c r="A104" s="20" t="s">
        <v>490</v>
      </c>
      <c r="B104" s="89" t="s">
        <v>368</v>
      </c>
      <c r="C104" s="56" t="s">
        <v>616</v>
      </c>
      <c r="D104" s="56">
        <v>240</v>
      </c>
      <c r="E104" s="56">
        <v>221</v>
      </c>
      <c r="F104" s="247"/>
      <c r="G104" s="247"/>
      <c r="H104" s="247"/>
      <c r="I104" s="248">
        <v>330.68</v>
      </c>
      <c r="J104" s="247">
        <v>330.68</v>
      </c>
      <c r="K104" s="247"/>
      <c r="L104" s="115" t="s">
        <v>351</v>
      </c>
    </row>
    <row r="105" spans="1:12" ht="21" customHeight="1" hidden="1">
      <c r="A105" s="71" t="s">
        <v>491</v>
      </c>
      <c r="B105" s="88" t="s">
        <v>368</v>
      </c>
      <c r="C105" s="88" t="s">
        <v>614</v>
      </c>
      <c r="D105" s="88"/>
      <c r="E105" s="88"/>
      <c r="F105" s="241">
        <f>F106</f>
        <v>0</v>
      </c>
      <c r="G105" s="241">
        <f>G106</f>
        <v>0</v>
      </c>
      <c r="H105" s="256">
        <f>SUM(H106)</f>
        <v>0</v>
      </c>
      <c r="I105" s="256">
        <f>SUM(I106)</f>
        <v>0</v>
      </c>
      <c r="J105" s="256">
        <f>SUM(J106)</f>
        <v>0</v>
      </c>
      <c r="K105" s="256">
        <f>SUM(K106)</f>
        <v>0</v>
      </c>
      <c r="L105" s="116"/>
    </row>
    <row r="106" spans="1:12" ht="14.25" customHeight="1" hidden="1">
      <c r="A106" s="96" t="s">
        <v>40</v>
      </c>
      <c r="B106" s="97" t="s">
        <v>368</v>
      </c>
      <c r="C106" s="97" t="s">
        <v>614</v>
      </c>
      <c r="D106" s="97" t="s">
        <v>615</v>
      </c>
      <c r="E106" s="97" t="s">
        <v>123</v>
      </c>
      <c r="F106" s="244">
        <f aca="true" t="shared" si="16" ref="F106:K106">SUM(F108)</f>
        <v>0</v>
      </c>
      <c r="G106" s="244">
        <f t="shared" si="16"/>
        <v>0</v>
      </c>
      <c r="H106" s="244">
        <f t="shared" si="16"/>
        <v>0</v>
      </c>
      <c r="I106" s="244">
        <f t="shared" si="16"/>
        <v>0</v>
      </c>
      <c r="J106" s="244">
        <f t="shared" si="16"/>
        <v>0</v>
      </c>
      <c r="K106" s="244">
        <f t="shared" si="16"/>
        <v>0</v>
      </c>
      <c r="L106" s="176"/>
    </row>
    <row r="107" spans="1:12" ht="17.25" customHeight="1" hidden="1">
      <c r="A107" s="57" t="s">
        <v>121</v>
      </c>
      <c r="B107" s="89"/>
      <c r="C107" s="89"/>
      <c r="D107" s="89"/>
      <c r="E107" s="89"/>
      <c r="F107" s="247"/>
      <c r="G107" s="247"/>
      <c r="H107" s="245"/>
      <c r="I107" s="246"/>
      <c r="J107" s="246"/>
      <c r="K107" s="245"/>
      <c r="L107" s="102"/>
    </row>
    <row r="108" spans="1:12" ht="22.5" customHeight="1" hidden="1">
      <c r="A108" s="20" t="s">
        <v>492</v>
      </c>
      <c r="B108" s="89" t="s">
        <v>368</v>
      </c>
      <c r="C108" s="89" t="s">
        <v>614</v>
      </c>
      <c r="D108" s="89" t="s">
        <v>615</v>
      </c>
      <c r="E108" s="89" t="s">
        <v>123</v>
      </c>
      <c r="F108" s="247">
        <v>0</v>
      </c>
      <c r="G108" s="247">
        <v>0</v>
      </c>
      <c r="H108" s="245"/>
      <c r="I108" s="246"/>
      <c r="J108" s="246"/>
      <c r="K108" s="245"/>
      <c r="L108" s="102" t="s">
        <v>493</v>
      </c>
    </row>
    <row r="109" spans="1:12" ht="42.75" customHeight="1">
      <c r="A109" s="71" t="s">
        <v>99</v>
      </c>
      <c r="B109" s="88" t="s">
        <v>7</v>
      </c>
      <c r="C109" s="88" t="s">
        <v>617</v>
      </c>
      <c r="D109" s="88"/>
      <c r="E109" s="88"/>
      <c r="F109" s="241">
        <f>F110</f>
        <v>590000</v>
      </c>
      <c r="G109" s="241">
        <f>G110</f>
        <v>590000</v>
      </c>
      <c r="H109" s="256">
        <f>SUM(H110)</f>
        <v>0</v>
      </c>
      <c r="I109" s="256">
        <f>SUM(I110)</f>
        <v>0</v>
      </c>
      <c r="J109" s="256">
        <f>SUM(J110)</f>
        <v>0</v>
      </c>
      <c r="K109" s="256">
        <f>SUM(K110)</f>
        <v>0</v>
      </c>
      <c r="L109" s="116"/>
    </row>
    <row r="110" spans="1:12" ht="18" customHeight="1">
      <c r="A110" s="96" t="s">
        <v>40</v>
      </c>
      <c r="B110" s="97" t="s">
        <v>7</v>
      </c>
      <c r="C110" s="97" t="s">
        <v>617</v>
      </c>
      <c r="D110" s="97" t="s">
        <v>612</v>
      </c>
      <c r="E110" s="97" t="s">
        <v>123</v>
      </c>
      <c r="F110" s="244">
        <f aca="true" t="shared" si="17" ref="F110:K110">SUM(F112)</f>
        <v>590000</v>
      </c>
      <c r="G110" s="244">
        <f t="shared" si="17"/>
        <v>590000</v>
      </c>
      <c r="H110" s="244">
        <f t="shared" si="17"/>
        <v>0</v>
      </c>
      <c r="I110" s="244">
        <f t="shared" si="17"/>
        <v>0</v>
      </c>
      <c r="J110" s="244">
        <f t="shared" si="17"/>
        <v>0</v>
      </c>
      <c r="K110" s="244">
        <f t="shared" si="17"/>
        <v>0</v>
      </c>
      <c r="L110" s="176"/>
    </row>
    <row r="111" spans="1:12" ht="12.75" customHeight="1">
      <c r="A111" s="57" t="s">
        <v>121</v>
      </c>
      <c r="B111" s="89"/>
      <c r="C111" s="89"/>
      <c r="D111" s="89"/>
      <c r="E111" s="89"/>
      <c r="F111" s="247"/>
      <c r="G111" s="247"/>
      <c r="H111" s="245"/>
      <c r="I111" s="246"/>
      <c r="J111" s="246"/>
      <c r="K111" s="245"/>
      <c r="L111" s="102"/>
    </row>
    <row r="112" spans="1:12" ht="50.25" customHeight="1">
      <c r="A112" s="20" t="s">
        <v>620</v>
      </c>
      <c r="B112" s="89" t="s">
        <v>7</v>
      </c>
      <c r="C112" s="89" t="s">
        <v>617</v>
      </c>
      <c r="D112" s="89" t="s">
        <v>612</v>
      </c>
      <c r="E112" s="89" t="s">
        <v>123</v>
      </c>
      <c r="F112" s="247">
        <v>590000</v>
      </c>
      <c r="G112" s="247">
        <v>590000</v>
      </c>
      <c r="H112" s="245"/>
      <c r="I112" s="246"/>
      <c r="J112" s="246"/>
      <c r="K112" s="245"/>
      <c r="L112" s="102" t="s">
        <v>621</v>
      </c>
    </row>
    <row r="113" spans="1:12" ht="42.75" customHeight="1">
      <c r="A113" s="100" t="s">
        <v>135</v>
      </c>
      <c r="B113" s="88" t="s">
        <v>450</v>
      </c>
      <c r="C113" s="88" t="s">
        <v>618</v>
      </c>
      <c r="D113" s="89"/>
      <c r="E113" s="89"/>
      <c r="F113" s="241">
        <f aca="true" t="shared" si="18" ref="F113:K113">F114</f>
        <v>82000</v>
      </c>
      <c r="G113" s="241">
        <f t="shared" si="18"/>
        <v>82000</v>
      </c>
      <c r="H113" s="241">
        <f t="shared" si="18"/>
        <v>0</v>
      </c>
      <c r="I113" s="241">
        <f t="shared" si="18"/>
        <v>0</v>
      </c>
      <c r="J113" s="241">
        <f t="shared" si="18"/>
        <v>0</v>
      </c>
      <c r="K113" s="241">
        <f t="shared" si="18"/>
        <v>0</v>
      </c>
      <c r="L113" s="104"/>
    </row>
    <row r="114" spans="1:12" ht="18" customHeight="1">
      <c r="A114" s="93" t="s">
        <v>40</v>
      </c>
      <c r="B114" s="97" t="s">
        <v>450</v>
      </c>
      <c r="C114" s="168" t="s">
        <v>618</v>
      </c>
      <c r="D114" s="168">
        <v>240</v>
      </c>
      <c r="E114" s="168">
        <v>226</v>
      </c>
      <c r="F114" s="244">
        <f aca="true" t="shared" si="19" ref="F114:K114">SUM(F116)</f>
        <v>82000</v>
      </c>
      <c r="G114" s="244">
        <f t="shared" si="19"/>
        <v>82000</v>
      </c>
      <c r="H114" s="244">
        <f t="shared" si="19"/>
        <v>0</v>
      </c>
      <c r="I114" s="244">
        <f t="shared" si="19"/>
        <v>0</v>
      </c>
      <c r="J114" s="244">
        <f t="shared" si="19"/>
        <v>0</v>
      </c>
      <c r="K114" s="244">
        <f t="shared" si="19"/>
        <v>0</v>
      </c>
      <c r="L114" s="172"/>
    </row>
    <row r="115" spans="1:12" ht="12.75" customHeight="1">
      <c r="A115" s="85" t="s">
        <v>352</v>
      </c>
      <c r="B115" s="89"/>
      <c r="C115" s="56"/>
      <c r="D115" s="56"/>
      <c r="E115" s="56"/>
      <c r="F115" s="247"/>
      <c r="G115" s="247"/>
      <c r="H115" s="247"/>
      <c r="I115" s="248"/>
      <c r="J115" s="247"/>
      <c r="K115" s="247"/>
      <c r="L115" s="115"/>
    </row>
    <row r="116" spans="1:12" ht="60.75" customHeight="1">
      <c r="A116" s="20" t="s">
        <v>460</v>
      </c>
      <c r="B116" s="89" t="s">
        <v>450</v>
      </c>
      <c r="C116" s="56" t="s">
        <v>618</v>
      </c>
      <c r="D116" s="56">
        <v>240</v>
      </c>
      <c r="E116" s="56">
        <v>226</v>
      </c>
      <c r="F116" s="247">
        <v>82000</v>
      </c>
      <c r="G116" s="247">
        <v>82000</v>
      </c>
      <c r="H116" s="247"/>
      <c r="I116" s="248"/>
      <c r="J116" s="247"/>
      <c r="K116" s="247"/>
      <c r="L116" s="115" t="s">
        <v>619</v>
      </c>
    </row>
    <row r="117" spans="1:12" ht="18.75" customHeight="1">
      <c r="A117" s="59" t="s">
        <v>124</v>
      </c>
      <c r="B117" s="90"/>
      <c r="C117" s="90"/>
      <c r="D117" s="90"/>
      <c r="E117" s="90"/>
      <c r="F117" s="241">
        <f>F11+F24+F99+F109+F113</f>
        <v>688156.09</v>
      </c>
      <c r="G117" s="241">
        <f>G11+G24+G99+G109+G113</f>
        <v>688156.09</v>
      </c>
      <c r="H117" s="241">
        <f>H24+H75+H79+H83+H87+H91+H99+H113+H105+H109</f>
        <v>0</v>
      </c>
      <c r="I117" s="241">
        <f>I11+I24+I99+I109+I113</f>
        <v>4778.320000000001</v>
      </c>
      <c r="J117" s="241">
        <f>J11+J24+J99+J109+J113</f>
        <v>4778.320000000001</v>
      </c>
      <c r="K117" s="241">
        <f>K24+K75+K79+K83+K87+K91+K99+K113+K105+K109</f>
        <v>0</v>
      </c>
      <c r="L117" s="60"/>
    </row>
    <row r="118" spans="1:12" ht="14.25" customHeight="1">
      <c r="A118" s="73"/>
      <c r="B118" s="74"/>
      <c r="C118" s="74"/>
      <c r="D118" s="74"/>
      <c r="E118" s="74"/>
      <c r="F118" s="75"/>
      <c r="G118" s="75"/>
      <c r="H118" s="75"/>
      <c r="I118" s="76"/>
      <c r="J118" s="76"/>
      <c r="K118" s="76"/>
      <c r="L118" s="77"/>
    </row>
    <row r="119" spans="1:12" ht="14.25" customHeight="1">
      <c r="A119" s="262"/>
      <c r="B119" s="262"/>
      <c r="C119" s="262"/>
      <c r="D119" s="262"/>
      <c r="E119" s="262"/>
      <c r="F119" s="295"/>
      <c r="G119" s="295"/>
      <c r="H119" s="295"/>
      <c r="I119" s="295"/>
      <c r="J119" s="295"/>
      <c r="K119" s="295"/>
      <c r="L119" s="295"/>
    </row>
    <row r="120" spans="1:1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61"/>
    </row>
    <row r="121" spans="1:12" ht="14.25" customHeight="1">
      <c r="A121" s="262"/>
      <c r="B121" s="262"/>
      <c r="C121" s="262"/>
      <c r="D121" s="262"/>
      <c r="E121" s="262"/>
      <c r="F121" s="295"/>
      <c r="G121" s="295"/>
      <c r="H121" s="295"/>
      <c r="I121" s="295"/>
      <c r="J121" s="295"/>
      <c r="K121" s="295"/>
      <c r="L121" s="295"/>
    </row>
    <row r="129" ht="12.75">
      <c r="F129" t="s">
        <v>527</v>
      </c>
    </row>
  </sheetData>
  <sheetProtection/>
  <mergeCells count="24">
    <mergeCell ref="A119:E119"/>
    <mergeCell ref="F119:J119"/>
    <mergeCell ref="K119:L119"/>
    <mergeCell ref="A121:E121"/>
    <mergeCell ref="F121:J121"/>
    <mergeCell ref="K121:L121"/>
    <mergeCell ref="A1:L1"/>
    <mergeCell ref="A7:A10"/>
    <mergeCell ref="B7:B10"/>
    <mergeCell ref="C7:C10"/>
    <mergeCell ref="D7:D10"/>
    <mergeCell ref="E7:E10"/>
    <mergeCell ref="F7:K7"/>
    <mergeCell ref="L7:L9"/>
    <mergeCell ref="F8:H8"/>
    <mergeCell ref="I8:K8"/>
    <mergeCell ref="A3:L3"/>
    <mergeCell ref="A2:L2"/>
    <mergeCell ref="A4:L4"/>
    <mergeCell ref="A5:L5"/>
    <mergeCell ref="F9:F10"/>
    <mergeCell ref="G9:H9"/>
    <mergeCell ref="I9:I10"/>
    <mergeCell ref="J9:K9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297" t="s">
        <v>346</v>
      </c>
      <c r="B1" s="297"/>
      <c r="C1" s="297"/>
    </row>
    <row r="2" spans="1:3" ht="15.75" customHeight="1">
      <c r="A2" s="297" t="s">
        <v>347</v>
      </c>
      <c r="B2" s="298"/>
      <c r="C2" s="297"/>
    </row>
    <row r="3" spans="1:3" ht="20.25" customHeight="1">
      <c r="A3" s="297" t="s">
        <v>348</v>
      </c>
      <c r="B3" s="298"/>
      <c r="C3" s="297"/>
    </row>
    <row r="4" spans="1:3" ht="21.75" customHeight="1">
      <c r="A4" s="297" t="s">
        <v>869</v>
      </c>
      <c r="B4" s="298"/>
      <c r="C4" s="297"/>
    </row>
    <row r="5" spans="1:3" ht="40.5" customHeight="1">
      <c r="A5" s="64"/>
      <c r="B5" s="64"/>
      <c r="C5" s="64"/>
    </row>
    <row r="6" spans="1:3" ht="21.75" customHeight="1">
      <c r="A6" s="65" t="s">
        <v>136</v>
      </c>
      <c r="B6" s="69" t="s">
        <v>153</v>
      </c>
      <c r="C6" s="65" t="s">
        <v>155</v>
      </c>
    </row>
    <row r="7" spans="1:3" ht="21.75" customHeight="1">
      <c r="A7" s="65"/>
      <c r="B7" s="70" t="s">
        <v>154</v>
      </c>
      <c r="C7" s="65"/>
    </row>
    <row r="8" spans="1:3" ht="30">
      <c r="A8" s="14" t="s">
        <v>137</v>
      </c>
      <c r="B8" s="23" t="s">
        <v>575</v>
      </c>
      <c r="C8" s="15" t="s">
        <v>138</v>
      </c>
    </row>
    <row r="9" spans="1:3" ht="15">
      <c r="A9" s="14" t="s">
        <v>139</v>
      </c>
      <c r="B9" s="23" t="s">
        <v>140</v>
      </c>
      <c r="C9" s="15" t="s">
        <v>138</v>
      </c>
    </row>
    <row r="10" spans="1:3" ht="15">
      <c r="A10" s="14" t="s">
        <v>141</v>
      </c>
      <c r="B10" s="23" t="s">
        <v>142</v>
      </c>
      <c r="C10" s="15" t="s">
        <v>138</v>
      </c>
    </row>
    <row r="11" spans="1:3" ht="30">
      <c r="A11" s="14" t="s">
        <v>143</v>
      </c>
      <c r="B11" s="23" t="s">
        <v>144</v>
      </c>
      <c r="C11" s="15" t="s">
        <v>138</v>
      </c>
    </row>
    <row r="12" spans="1:3" ht="15">
      <c r="A12" s="14" t="s">
        <v>145</v>
      </c>
      <c r="B12" s="23" t="s">
        <v>146</v>
      </c>
      <c r="C12" s="15" t="s">
        <v>147</v>
      </c>
    </row>
    <row r="13" spans="1:3" ht="30">
      <c r="A13" s="14" t="s">
        <v>148</v>
      </c>
      <c r="B13" s="23" t="s">
        <v>149</v>
      </c>
      <c r="C13" s="15" t="s">
        <v>150</v>
      </c>
    </row>
    <row r="14" spans="1:3" ht="31.5" customHeight="1">
      <c r="A14" s="14" t="s">
        <v>151</v>
      </c>
      <c r="B14" s="23" t="s">
        <v>152</v>
      </c>
      <c r="C14" s="15" t="s">
        <v>138</v>
      </c>
    </row>
    <row r="15" spans="1:3" ht="15">
      <c r="A15" s="26"/>
      <c r="B15" s="25"/>
      <c r="C15" s="67"/>
    </row>
    <row r="16" spans="1:3" ht="15">
      <c r="A16" s="13"/>
      <c r="B16" s="66"/>
      <c r="C16" s="13"/>
    </row>
    <row r="17" spans="1:5" ht="15">
      <c r="A17" s="13"/>
      <c r="B17" s="66"/>
      <c r="C17" s="13"/>
      <c r="E17" t="s">
        <v>527</v>
      </c>
    </row>
    <row r="18" spans="1:3" ht="15">
      <c r="A18" s="13"/>
      <c r="B18" s="66"/>
      <c r="C18" s="13"/>
    </row>
    <row r="19" spans="1:5" ht="15" customHeight="1">
      <c r="A19" s="296"/>
      <c r="B19" s="296"/>
      <c r="C19" s="63"/>
      <c r="D19" s="68"/>
      <c r="E19" s="68"/>
    </row>
    <row r="20" spans="1:5" ht="15">
      <c r="A20" s="27"/>
      <c r="B20" s="28"/>
      <c r="C20" s="63"/>
      <c r="D20" s="26"/>
      <c r="E20" s="26"/>
    </row>
    <row r="21" spans="1:5" ht="15" customHeight="1">
      <c r="A21" s="296"/>
      <c r="B21" s="296"/>
      <c r="C21" s="63"/>
      <c r="D21" s="68"/>
      <c r="E21" s="68"/>
    </row>
    <row r="22" spans="1:3" ht="15">
      <c r="A22" s="13"/>
      <c r="B22" s="66"/>
      <c r="C22" s="13"/>
    </row>
    <row r="23" spans="1:3" ht="15">
      <c r="A23" s="13"/>
      <c r="B23" s="66"/>
      <c r="C23" s="13"/>
    </row>
    <row r="24" spans="1:3" ht="15">
      <c r="A24" s="13"/>
      <c r="B24" s="66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99" t="s">
        <v>354</v>
      </c>
      <c r="B1" s="299"/>
      <c r="C1" s="299"/>
      <c r="D1" s="299"/>
    </row>
    <row r="2" spans="1:4" ht="12.75" hidden="1">
      <c r="A2" s="299" t="s">
        <v>128</v>
      </c>
      <c r="B2" s="299"/>
      <c r="C2" s="299"/>
      <c r="D2" s="299"/>
    </row>
    <row r="3" spans="1:4" ht="12.75" hidden="1">
      <c r="A3" s="299" t="s">
        <v>348</v>
      </c>
      <c r="B3" s="299"/>
      <c r="C3" s="299"/>
      <c r="D3" s="299"/>
    </row>
    <row r="4" spans="1:4" ht="12.75" hidden="1">
      <c r="A4" s="299" t="s">
        <v>249</v>
      </c>
      <c r="B4" s="299"/>
      <c r="C4" s="299"/>
      <c r="D4" s="299"/>
    </row>
    <row r="5" spans="1:4" ht="12.75" hidden="1">
      <c r="A5" s="299" t="s">
        <v>129</v>
      </c>
      <c r="B5" s="299"/>
      <c r="C5" s="299"/>
      <c r="D5" s="299"/>
    </row>
    <row r="6" spans="1:4" ht="12.75" hidden="1">
      <c r="A6" s="309" t="s">
        <v>130</v>
      </c>
      <c r="B6" s="299"/>
      <c r="C6" s="299"/>
      <c r="D6" s="299"/>
    </row>
    <row r="7" spans="1:4" ht="12.75">
      <c r="A7" s="182"/>
      <c r="B7" s="182"/>
      <c r="C7" s="182"/>
      <c r="D7" s="182"/>
    </row>
    <row r="8" spans="1:4" ht="20.25" customHeight="1">
      <c r="A8" s="260" t="s">
        <v>371</v>
      </c>
      <c r="B8" s="260"/>
      <c r="C8" s="260"/>
      <c r="D8" s="260"/>
    </row>
    <row r="9" spans="1:4" ht="15" customHeight="1">
      <c r="A9" s="260" t="s">
        <v>340</v>
      </c>
      <c r="B9" s="260"/>
      <c r="C9" s="260"/>
      <c r="D9" s="260"/>
    </row>
    <row r="10" spans="1:4" ht="14.25" customHeight="1">
      <c r="A10" s="260" t="s">
        <v>865</v>
      </c>
      <c r="B10" s="260"/>
      <c r="C10" s="260"/>
      <c r="D10" s="260"/>
    </row>
    <row r="11" spans="1:4" ht="14.25" customHeight="1">
      <c r="A11" s="260" t="s">
        <v>372</v>
      </c>
      <c r="B11" s="260"/>
      <c r="C11" s="260"/>
      <c r="D11" s="260"/>
    </row>
    <row r="12" spans="1:4" ht="15">
      <c r="A12" s="261" t="s">
        <v>465</v>
      </c>
      <c r="B12" s="261"/>
      <c r="C12" s="261"/>
      <c r="D12" s="261"/>
    </row>
    <row r="13" spans="1:4" ht="68.25" customHeight="1">
      <c r="A13" s="1" t="s">
        <v>19</v>
      </c>
      <c r="B13" s="1" t="s">
        <v>8</v>
      </c>
      <c r="C13" s="2" t="s">
        <v>253</v>
      </c>
      <c r="D13" s="2" t="s">
        <v>338</v>
      </c>
    </row>
    <row r="14" spans="1:4" ht="12.75">
      <c r="A14" s="105" t="s">
        <v>374</v>
      </c>
      <c r="B14" s="32" t="s">
        <v>373</v>
      </c>
      <c r="C14" s="52">
        <f>SUM(C15+C20+C21+C23+C25+C28)+C31</f>
        <v>60968.7</v>
      </c>
      <c r="D14" s="52">
        <f>SUM(D15+D20+D21+D23+D25+D28)+D31</f>
        <v>9478.8</v>
      </c>
    </row>
    <row r="15" spans="1:4" ht="14.25" customHeight="1">
      <c r="A15" s="105" t="s">
        <v>375</v>
      </c>
      <c r="B15" s="32" t="s">
        <v>10</v>
      </c>
      <c r="C15" s="52">
        <f>C16+C17+C18</f>
        <v>53022</v>
      </c>
      <c r="D15" s="52">
        <f>D16+D17+D18</f>
        <v>8878</v>
      </c>
    </row>
    <row r="16" spans="1:4" ht="25.5" customHeight="1">
      <c r="A16" s="179" t="s">
        <v>376</v>
      </c>
      <c r="B16" s="72" t="s">
        <v>400</v>
      </c>
      <c r="C16" s="155">
        <v>46697</v>
      </c>
      <c r="D16" s="155">
        <v>7942.4</v>
      </c>
    </row>
    <row r="17" spans="1:4" ht="25.5" customHeight="1">
      <c r="A17" s="179" t="s">
        <v>377</v>
      </c>
      <c r="B17" s="72" t="s">
        <v>11</v>
      </c>
      <c r="C17" s="114">
        <v>6295</v>
      </c>
      <c r="D17" s="114">
        <v>905.9</v>
      </c>
    </row>
    <row r="18" spans="1:4" ht="25.5" customHeight="1">
      <c r="A18" s="179" t="s">
        <v>912</v>
      </c>
      <c r="B18" s="72" t="s">
        <v>629</v>
      </c>
      <c r="C18" s="114">
        <v>30</v>
      </c>
      <c r="D18" s="114">
        <v>29.7</v>
      </c>
    </row>
    <row r="19" spans="1:4" ht="15" customHeight="1">
      <c r="A19" s="105" t="s">
        <v>378</v>
      </c>
      <c r="B19" s="32" t="s">
        <v>12</v>
      </c>
      <c r="C19" s="41">
        <f>C20</f>
        <v>5008.7</v>
      </c>
      <c r="D19" s="41">
        <f>D20</f>
        <v>309.4</v>
      </c>
    </row>
    <row r="20" spans="1:4" ht="15" customHeight="1">
      <c r="A20" s="179" t="s">
        <v>379</v>
      </c>
      <c r="B20" s="72" t="s">
        <v>24</v>
      </c>
      <c r="C20" s="114">
        <v>5008.7</v>
      </c>
      <c r="D20" s="114">
        <v>309.4</v>
      </c>
    </row>
    <row r="21" spans="1:4" ht="42.75" customHeight="1">
      <c r="A21" s="105" t="s">
        <v>913</v>
      </c>
      <c r="B21" s="32" t="s">
        <v>634</v>
      </c>
      <c r="C21" s="41">
        <f>C22</f>
        <v>10</v>
      </c>
      <c r="D21" s="41">
        <f>D22</f>
        <v>0</v>
      </c>
    </row>
    <row r="22" spans="1:4" ht="15" customHeight="1">
      <c r="A22" s="179" t="s">
        <v>914</v>
      </c>
      <c r="B22" s="72" t="s">
        <v>24</v>
      </c>
      <c r="C22" s="114">
        <v>10</v>
      </c>
      <c r="D22" s="114">
        <v>0</v>
      </c>
    </row>
    <row r="23" spans="1:4" ht="26.25" customHeight="1">
      <c r="A23" s="109" t="s">
        <v>380</v>
      </c>
      <c r="B23" s="32" t="s">
        <v>72</v>
      </c>
      <c r="C23" s="55">
        <f>C24</f>
        <v>1700</v>
      </c>
      <c r="D23" s="55">
        <f>D24</f>
        <v>0</v>
      </c>
    </row>
    <row r="24" spans="1:4" s="180" customFormat="1" ht="17.25" customHeight="1">
      <c r="A24" s="113" t="s">
        <v>381</v>
      </c>
      <c r="B24" s="72" t="s">
        <v>523</v>
      </c>
      <c r="C24" s="162">
        <v>1700</v>
      </c>
      <c r="D24" s="162">
        <v>0</v>
      </c>
    </row>
    <row r="25" spans="1:4" ht="30" customHeight="1" hidden="1">
      <c r="A25" s="147" t="s">
        <v>382</v>
      </c>
      <c r="B25" s="32" t="s">
        <v>529</v>
      </c>
      <c r="C25" s="55">
        <f>SUM(C27)</f>
        <v>0</v>
      </c>
      <c r="D25" s="55">
        <f>SUM(D27)</f>
        <v>0</v>
      </c>
    </row>
    <row r="26" spans="1:4" s="180" customFormat="1" ht="77.25" customHeight="1" hidden="1">
      <c r="A26" s="181" t="s">
        <v>391</v>
      </c>
      <c r="B26" s="38" t="s">
        <v>392</v>
      </c>
      <c r="C26" s="40">
        <f>SUM(C27)</f>
        <v>0</v>
      </c>
      <c r="D26" s="40">
        <f>SUM(D27)</f>
        <v>0</v>
      </c>
    </row>
    <row r="27" spans="1:4" s="180" customFormat="1" ht="103.5" customHeight="1" hidden="1">
      <c r="A27" s="113" t="s">
        <v>383</v>
      </c>
      <c r="B27" s="72" t="s">
        <v>577</v>
      </c>
      <c r="C27" s="162">
        <v>0</v>
      </c>
      <c r="D27" s="162">
        <v>0</v>
      </c>
    </row>
    <row r="28" spans="1:4" ht="15.75" customHeight="1">
      <c r="A28" s="105" t="s">
        <v>384</v>
      </c>
      <c r="B28" s="32" t="s">
        <v>13</v>
      </c>
      <c r="C28" s="55">
        <f>C29+C30</f>
        <v>1218</v>
      </c>
      <c r="D28" s="55">
        <f>D29+D30</f>
        <v>291.4</v>
      </c>
    </row>
    <row r="29" spans="1:4" s="180" customFormat="1" ht="54" customHeight="1">
      <c r="A29" s="179" t="s">
        <v>385</v>
      </c>
      <c r="B29" s="72" t="s">
        <v>14</v>
      </c>
      <c r="C29" s="162">
        <v>205</v>
      </c>
      <c r="D29" s="162">
        <v>56.4</v>
      </c>
    </row>
    <row r="30" spans="1:4" s="180" customFormat="1" ht="24.75" customHeight="1">
      <c r="A30" s="179" t="s">
        <v>386</v>
      </c>
      <c r="B30" s="72" t="s">
        <v>25</v>
      </c>
      <c r="C30" s="162">
        <v>1013</v>
      </c>
      <c r="D30" s="162">
        <v>235</v>
      </c>
    </row>
    <row r="31" spans="1:4" s="180" customFormat="1" ht="24.75" customHeight="1">
      <c r="A31" s="105" t="s">
        <v>915</v>
      </c>
      <c r="B31" s="32" t="s">
        <v>643</v>
      </c>
      <c r="C31" s="41">
        <f>C32</f>
        <v>10</v>
      </c>
      <c r="D31" s="41">
        <f>D32</f>
        <v>0</v>
      </c>
    </row>
    <row r="32" spans="1:4" s="180" customFormat="1" ht="24.75" customHeight="1">
      <c r="A32" s="179" t="s">
        <v>916</v>
      </c>
      <c r="B32" s="72" t="s">
        <v>644</v>
      </c>
      <c r="C32" s="114">
        <v>10</v>
      </c>
      <c r="D32" s="114">
        <v>0</v>
      </c>
    </row>
    <row r="33" spans="1:4" ht="18" customHeight="1">
      <c r="A33" s="105" t="s">
        <v>387</v>
      </c>
      <c r="B33" s="32" t="s">
        <v>15</v>
      </c>
      <c r="C33" s="41">
        <f>C34</f>
        <v>11545.4</v>
      </c>
      <c r="D33" s="41">
        <f>D34</f>
        <v>2692</v>
      </c>
    </row>
    <row r="34" spans="1:4" s="180" customFormat="1" ht="23.25" customHeight="1">
      <c r="A34" s="112" t="s">
        <v>388</v>
      </c>
      <c r="B34" s="38" t="s">
        <v>26</v>
      </c>
      <c r="C34" s="12">
        <f>C35+C36</f>
        <v>11545.4</v>
      </c>
      <c r="D34" s="12">
        <f>D35+D36</f>
        <v>2692</v>
      </c>
    </row>
    <row r="35" spans="1:4" s="180" customFormat="1" ht="24.75" customHeight="1" hidden="1">
      <c r="A35" s="179" t="s">
        <v>389</v>
      </c>
      <c r="B35" s="72" t="s">
        <v>27</v>
      </c>
      <c r="C35" s="114">
        <v>0</v>
      </c>
      <c r="D35" s="114">
        <v>0</v>
      </c>
    </row>
    <row r="36" spans="1:4" s="180" customFormat="1" ht="25.5" customHeight="1">
      <c r="A36" s="113" t="s">
        <v>390</v>
      </c>
      <c r="B36" s="72" t="s">
        <v>75</v>
      </c>
      <c r="C36" s="114">
        <v>11545.4</v>
      </c>
      <c r="D36" s="114">
        <v>2692</v>
      </c>
    </row>
    <row r="37" spans="1:4" ht="14.25" customHeight="1">
      <c r="A37" s="8"/>
      <c r="B37" s="32" t="s">
        <v>85</v>
      </c>
      <c r="C37" s="41">
        <f>C15+C19+C21+C23+C25+C31+C28+C33</f>
        <v>72514.09999999999</v>
      </c>
      <c r="D37" s="41">
        <f>D15+D19+D21+D23+D25+D31+D28+D33</f>
        <v>12170.8</v>
      </c>
    </row>
    <row r="39" spans="1:4" ht="12.75">
      <c r="A39" s="262"/>
      <c r="B39" s="262"/>
      <c r="C39" s="263"/>
      <c r="D39" s="263"/>
    </row>
    <row r="40" spans="1:4" ht="12.75">
      <c r="A40" s="9"/>
      <c r="B40" s="9"/>
      <c r="C40" s="9"/>
      <c r="D40" s="9"/>
    </row>
    <row r="41" spans="1:4" ht="12.75">
      <c r="A41" s="262"/>
      <c r="B41" s="262"/>
      <c r="C41" s="263"/>
      <c r="D41" s="263"/>
    </row>
  </sheetData>
  <sheetProtection/>
  <mergeCells count="15">
    <mergeCell ref="A41:B41"/>
    <mergeCell ref="C41:D41"/>
    <mergeCell ref="A11:D11"/>
    <mergeCell ref="A12:D12"/>
    <mergeCell ref="A39:B39"/>
    <mergeCell ref="C39:D39"/>
    <mergeCell ref="A1:D1"/>
    <mergeCell ref="A8:D8"/>
    <mergeCell ref="A9:D9"/>
    <mergeCell ref="A10:D10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34">
      <selection activeCell="A33" sqref="A33:IV33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299" t="s">
        <v>355</v>
      </c>
      <c r="B1" s="299"/>
      <c r="C1" s="299"/>
    </row>
    <row r="2" spans="1:3" ht="12.75" hidden="1">
      <c r="A2" s="299" t="s">
        <v>128</v>
      </c>
      <c r="B2" s="299"/>
      <c r="C2" s="299"/>
    </row>
    <row r="3" spans="1:3" ht="12.75" hidden="1">
      <c r="A3" s="299" t="s">
        <v>348</v>
      </c>
      <c r="B3" s="299"/>
      <c r="C3" s="299"/>
    </row>
    <row r="4" spans="1:3" ht="12.75" hidden="1">
      <c r="A4" s="299" t="s">
        <v>249</v>
      </c>
      <c r="B4" s="299"/>
      <c r="C4" s="299"/>
    </row>
    <row r="5" spans="1:3" ht="12.75" hidden="1">
      <c r="A5" s="299" t="s">
        <v>129</v>
      </c>
      <c r="B5" s="299"/>
      <c r="C5" s="299"/>
    </row>
    <row r="6" spans="1:3" ht="12.75" hidden="1">
      <c r="A6" s="299" t="s">
        <v>130</v>
      </c>
      <c r="B6" s="299"/>
      <c r="C6" s="299"/>
    </row>
    <row r="7" spans="1:3" ht="20.25" customHeight="1">
      <c r="A7" s="260" t="s">
        <v>208</v>
      </c>
      <c r="B7" s="260"/>
      <c r="C7" s="260"/>
    </row>
    <row r="8" spans="1:3" ht="15" customHeight="1">
      <c r="A8" s="260" t="s">
        <v>340</v>
      </c>
      <c r="B8" s="260"/>
      <c r="C8" s="260"/>
    </row>
    <row r="9" spans="1:3" ht="14.25" customHeight="1">
      <c r="A9" s="260" t="s">
        <v>865</v>
      </c>
      <c r="B9" s="260"/>
      <c r="C9" s="260"/>
    </row>
    <row r="10" spans="1:3" ht="14.25" customHeight="1">
      <c r="A10" s="260" t="s">
        <v>209</v>
      </c>
      <c r="B10" s="260"/>
      <c r="C10" s="260"/>
    </row>
    <row r="11" spans="1:3" ht="14.25" customHeight="1">
      <c r="A11" s="260" t="s">
        <v>210</v>
      </c>
      <c r="B11" s="260"/>
      <c r="C11" s="260"/>
    </row>
    <row r="12" spans="1:3" ht="15">
      <c r="A12" s="300"/>
      <c r="B12" s="300"/>
      <c r="C12" s="300"/>
    </row>
    <row r="13" spans="1:3" ht="45" customHeight="1">
      <c r="A13" s="1" t="s">
        <v>19</v>
      </c>
      <c r="B13" s="1" t="s">
        <v>8</v>
      </c>
      <c r="C13" s="2" t="s">
        <v>339</v>
      </c>
    </row>
    <row r="14" spans="1:3" ht="12.75">
      <c r="A14" s="264" t="s">
        <v>9</v>
      </c>
      <c r="B14" s="265"/>
      <c r="C14" s="266"/>
    </row>
    <row r="15" spans="1:3" ht="25.5" customHeight="1">
      <c r="A15" s="36" t="s">
        <v>184</v>
      </c>
      <c r="B15" s="11" t="s">
        <v>401</v>
      </c>
      <c r="C15" s="184">
        <v>5273866.09</v>
      </c>
    </row>
    <row r="16" spans="1:3" ht="25.5" customHeight="1">
      <c r="A16" s="36" t="s">
        <v>183</v>
      </c>
      <c r="B16" s="11" t="s">
        <v>401</v>
      </c>
      <c r="C16" s="184">
        <v>20526.22</v>
      </c>
    </row>
    <row r="17" spans="1:3" ht="25.5" customHeight="1">
      <c r="A17" s="36" t="s">
        <v>185</v>
      </c>
      <c r="B17" s="11" t="s">
        <v>401</v>
      </c>
      <c r="C17" s="184">
        <v>23978</v>
      </c>
    </row>
    <row r="18" spans="1:3" ht="39" customHeight="1">
      <c r="A18" s="36" t="s">
        <v>186</v>
      </c>
      <c r="B18" s="11" t="s">
        <v>403</v>
      </c>
      <c r="C18" s="184">
        <v>-13035.27</v>
      </c>
    </row>
    <row r="19" spans="1:3" ht="39" customHeight="1">
      <c r="A19" s="36" t="s">
        <v>187</v>
      </c>
      <c r="B19" s="11" t="s">
        <v>403</v>
      </c>
      <c r="C19" s="184">
        <v>-2865.71</v>
      </c>
    </row>
    <row r="20" spans="1:3" ht="39" customHeight="1">
      <c r="A20" s="36" t="s">
        <v>188</v>
      </c>
      <c r="B20" s="11" t="s">
        <v>403</v>
      </c>
      <c r="C20" s="184">
        <v>1800</v>
      </c>
    </row>
    <row r="21" spans="1:3" ht="41.25" customHeight="1">
      <c r="A21" s="36" t="s">
        <v>189</v>
      </c>
      <c r="B21" s="11" t="s">
        <v>405</v>
      </c>
      <c r="C21" s="184">
        <v>1073627.28</v>
      </c>
    </row>
    <row r="22" spans="1:3" ht="41.25" customHeight="1">
      <c r="A22" s="36" t="s">
        <v>190</v>
      </c>
      <c r="B22" s="11" t="s">
        <v>405</v>
      </c>
      <c r="C22" s="184">
        <v>1689.07</v>
      </c>
    </row>
    <row r="23" spans="1:3" ht="41.25" customHeight="1">
      <c r="A23" s="36" t="s">
        <v>191</v>
      </c>
      <c r="B23" s="11" t="s">
        <v>405</v>
      </c>
      <c r="C23" s="184">
        <v>-3306.83</v>
      </c>
    </row>
    <row r="24" spans="1:3" ht="42" customHeight="1">
      <c r="A24" s="36" t="s">
        <v>192</v>
      </c>
      <c r="B24" s="11" t="s">
        <v>407</v>
      </c>
      <c r="C24" s="184">
        <v>45.75</v>
      </c>
    </row>
    <row r="25" spans="1:3" ht="39.75" customHeight="1">
      <c r="A25" s="36" t="s">
        <v>193</v>
      </c>
      <c r="B25" s="11" t="s">
        <v>407</v>
      </c>
      <c r="C25" s="184">
        <v>-900</v>
      </c>
    </row>
    <row r="26" spans="1:3" ht="39.75" customHeight="1" hidden="1">
      <c r="A26" s="36" t="s">
        <v>194</v>
      </c>
      <c r="B26" s="11" t="s">
        <v>407</v>
      </c>
      <c r="C26" s="184">
        <v>0</v>
      </c>
    </row>
    <row r="27" spans="1:3" ht="27" customHeight="1">
      <c r="A27" s="36" t="s">
        <v>195</v>
      </c>
      <c r="B27" s="11" t="s">
        <v>409</v>
      </c>
      <c r="C27" s="184">
        <v>1547707.72</v>
      </c>
    </row>
    <row r="28" spans="1:3" ht="27" customHeight="1">
      <c r="A28" s="36" t="s">
        <v>196</v>
      </c>
      <c r="B28" s="11" t="s">
        <v>409</v>
      </c>
      <c r="C28" s="184">
        <v>9092.86</v>
      </c>
    </row>
    <row r="29" spans="1:3" ht="27" customHeight="1">
      <c r="A29" s="36" t="s">
        <v>917</v>
      </c>
      <c r="B29" s="11" t="s">
        <v>409</v>
      </c>
      <c r="C29" s="184">
        <v>10145.2</v>
      </c>
    </row>
    <row r="30" spans="1:3" ht="17.25" customHeight="1">
      <c r="A30" s="36" t="s">
        <v>197</v>
      </c>
      <c r="B30" s="11" t="s">
        <v>11</v>
      </c>
      <c r="C30" s="184">
        <v>896519.81</v>
      </c>
    </row>
    <row r="31" spans="1:3" ht="18" customHeight="1">
      <c r="A31" s="36" t="s">
        <v>198</v>
      </c>
      <c r="B31" s="11" t="s">
        <v>11</v>
      </c>
      <c r="C31" s="184">
        <v>1268.57</v>
      </c>
    </row>
    <row r="32" spans="1:3" ht="17.25" customHeight="1">
      <c r="A32" s="36" t="s">
        <v>199</v>
      </c>
      <c r="B32" s="11" t="s">
        <v>11</v>
      </c>
      <c r="C32" s="184">
        <v>10414.77</v>
      </c>
    </row>
    <row r="33" spans="1:3" ht="17.25" customHeight="1" hidden="1">
      <c r="A33" s="36" t="s">
        <v>200</v>
      </c>
      <c r="B33" s="11" t="s">
        <v>11</v>
      </c>
      <c r="C33" s="184">
        <v>0</v>
      </c>
    </row>
    <row r="34" spans="1:3" ht="26.25" customHeight="1">
      <c r="A34" s="36" t="s">
        <v>201</v>
      </c>
      <c r="B34" s="11" t="s">
        <v>412</v>
      </c>
      <c r="C34" s="184">
        <v>-5178.13</v>
      </c>
    </row>
    <row r="35" spans="1:3" ht="29.25" customHeight="1">
      <c r="A35" s="36" t="s">
        <v>202</v>
      </c>
      <c r="B35" s="11" t="s">
        <v>412</v>
      </c>
      <c r="C35" s="184">
        <v>2680.53</v>
      </c>
    </row>
    <row r="36" spans="1:3" ht="30.75" customHeight="1">
      <c r="A36" s="36" t="s">
        <v>203</v>
      </c>
      <c r="B36" s="11" t="s">
        <v>412</v>
      </c>
      <c r="C36" s="184">
        <v>147.83</v>
      </c>
    </row>
    <row r="37" spans="1:3" ht="39" customHeight="1">
      <c r="A37" s="36" t="s">
        <v>918</v>
      </c>
      <c r="B37" s="11" t="s">
        <v>919</v>
      </c>
      <c r="C37" s="184">
        <v>29661.75</v>
      </c>
    </row>
    <row r="38" spans="1:3" ht="54" customHeight="1">
      <c r="A38" s="36" t="s">
        <v>204</v>
      </c>
      <c r="B38" s="11" t="s">
        <v>53</v>
      </c>
      <c r="C38" s="184">
        <v>283442.5</v>
      </c>
    </row>
    <row r="39" spans="1:3" ht="53.25" customHeight="1">
      <c r="A39" s="36" t="s">
        <v>205</v>
      </c>
      <c r="B39" s="11" t="s">
        <v>53</v>
      </c>
      <c r="C39" s="184">
        <v>25996.62</v>
      </c>
    </row>
    <row r="40" spans="1:3" ht="28.5" customHeight="1" hidden="1">
      <c r="A40" s="37" t="s">
        <v>206</v>
      </c>
      <c r="B40" s="11" t="s">
        <v>21</v>
      </c>
      <c r="C40" s="184">
        <v>0</v>
      </c>
    </row>
    <row r="41" spans="1:3" ht="68.25" customHeight="1" hidden="1">
      <c r="A41" s="7" t="s">
        <v>175</v>
      </c>
      <c r="B41" s="11" t="s">
        <v>495</v>
      </c>
      <c r="C41" s="184">
        <v>0</v>
      </c>
    </row>
    <row r="42" spans="1:3" ht="93" customHeight="1" hidden="1">
      <c r="A42" s="7" t="s">
        <v>176</v>
      </c>
      <c r="B42" s="11" t="s">
        <v>588</v>
      </c>
      <c r="C42" s="184">
        <v>0</v>
      </c>
    </row>
    <row r="43" spans="1:3" ht="53.25" customHeight="1">
      <c r="A43" s="112" t="s">
        <v>207</v>
      </c>
      <c r="B43" s="38" t="s">
        <v>14</v>
      </c>
      <c r="C43" s="185">
        <v>56424.72</v>
      </c>
    </row>
    <row r="44" spans="1:3" ht="55.5" customHeight="1">
      <c r="A44" s="36" t="s">
        <v>177</v>
      </c>
      <c r="B44" s="38" t="s">
        <v>423</v>
      </c>
      <c r="C44" s="184">
        <v>235010</v>
      </c>
    </row>
    <row r="45" spans="1:3" ht="39.75" customHeight="1" hidden="1">
      <c r="A45" s="36" t="s">
        <v>178</v>
      </c>
      <c r="B45" s="11" t="s">
        <v>526</v>
      </c>
      <c r="C45" s="184">
        <v>0</v>
      </c>
    </row>
    <row r="46" spans="1:3" ht="53.25" customHeight="1">
      <c r="A46" s="7" t="s">
        <v>179</v>
      </c>
      <c r="B46" s="11" t="s">
        <v>77</v>
      </c>
      <c r="C46" s="184">
        <v>527400</v>
      </c>
    </row>
    <row r="47" spans="1:3" ht="78.75" customHeight="1" hidden="1">
      <c r="A47" s="7" t="s">
        <v>180</v>
      </c>
      <c r="B47" s="11" t="s">
        <v>158</v>
      </c>
      <c r="C47" s="184">
        <v>0</v>
      </c>
    </row>
    <row r="48" spans="1:3" ht="42" customHeight="1">
      <c r="A48" s="7" t="s">
        <v>181</v>
      </c>
      <c r="B48" s="11" t="s">
        <v>84</v>
      </c>
      <c r="C48" s="184">
        <v>1592430</v>
      </c>
    </row>
    <row r="49" spans="1:3" ht="41.25" customHeight="1">
      <c r="A49" s="8" t="s">
        <v>182</v>
      </c>
      <c r="B49" s="11" t="s">
        <v>446</v>
      </c>
      <c r="C49" s="185">
        <v>572162.61</v>
      </c>
    </row>
    <row r="50" spans="1:3" ht="14.25" customHeight="1">
      <c r="A50" s="8"/>
      <c r="B50" s="32" t="s">
        <v>85</v>
      </c>
      <c r="C50" s="186">
        <f>SUM(C15:C49)</f>
        <v>12170751.959999999</v>
      </c>
    </row>
    <row r="51" ht="12.75">
      <c r="C51" s="123"/>
    </row>
    <row r="53" spans="1:3" ht="12.75">
      <c r="A53" s="262"/>
      <c r="B53" s="262"/>
      <c r="C53" s="10"/>
    </row>
    <row r="54" spans="1:3" ht="12.75">
      <c r="A54" s="9"/>
      <c r="B54" s="9"/>
      <c r="C54" s="9"/>
    </row>
    <row r="55" spans="1:3" ht="12.75">
      <c r="A55" s="262"/>
      <c r="B55" s="262"/>
      <c r="C55" s="10"/>
    </row>
  </sheetData>
  <sheetProtection/>
  <mergeCells count="15">
    <mergeCell ref="A55:B55"/>
    <mergeCell ref="A12:C12"/>
    <mergeCell ref="A14:C14"/>
    <mergeCell ref="A53:B53"/>
    <mergeCell ref="A10:C10"/>
    <mergeCell ref="A11:C11"/>
    <mergeCell ref="A1:C1"/>
    <mergeCell ref="A7:C7"/>
    <mergeCell ref="A8:C8"/>
    <mergeCell ref="A9:C9"/>
    <mergeCell ref="A2:C2"/>
    <mergeCell ref="A3:C3"/>
    <mergeCell ref="A4:C4"/>
    <mergeCell ref="A5:C5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6">
      <selection activeCell="A100" sqref="A100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309" t="s">
        <v>449</v>
      </c>
      <c r="B1" s="309"/>
      <c r="C1" s="309"/>
      <c r="D1" s="309"/>
      <c r="E1" s="309"/>
      <c r="F1" s="309"/>
      <c r="G1" s="309"/>
      <c r="H1" s="309"/>
      <c r="I1" s="310"/>
      <c r="J1" s="310"/>
      <c r="K1" s="62"/>
      <c r="L1" s="62"/>
    </row>
    <row r="2" spans="1:10" ht="12.75" hidden="1">
      <c r="A2" s="299" t="s">
        <v>128</v>
      </c>
      <c r="B2" s="299"/>
      <c r="C2" s="299"/>
      <c r="D2" s="299"/>
      <c r="E2" s="280"/>
      <c r="F2" s="280"/>
      <c r="G2" s="280"/>
      <c r="H2" s="280"/>
      <c r="I2" s="280"/>
      <c r="J2" s="280"/>
    </row>
    <row r="3" spans="1:10" ht="12.75" hidden="1">
      <c r="A3" s="299" t="s">
        <v>348</v>
      </c>
      <c r="B3" s="299"/>
      <c r="C3" s="299"/>
      <c r="D3" s="299"/>
      <c r="E3" s="280"/>
      <c r="F3" s="280"/>
      <c r="G3" s="280"/>
      <c r="H3" s="280"/>
      <c r="I3" s="280"/>
      <c r="J3" s="280"/>
    </row>
    <row r="4" spans="1:10" ht="12.75" hidden="1">
      <c r="A4" s="299" t="s">
        <v>249</v>
      </c>
      <c r="B4" s="299"/>
      <c r="C4" s="299"/>
      <c r="D4" s="299"/>
      <c r="E4" s="280"/>
      <c r="F4" s="280"/>
      <c r="G4" s="280"/>
      <c r="H4" s="280"/>
      <c r="I4" s="280"/>
      <c r="J4" s="280"/>
    </row>
    <row r="5" spans="1:10" ht="12.75" hidden="1">
      <c r="A5" s="299" t="s">
        <v>129</v>
      </c>
      <c r="B5" s="299"/>
      <c r="C5" s="299"/>
      <c r="D5" s="299"/>
      <c r="E5" s="280"/>
      <c r="F5" s="280"/>
      <c r="G5" s="280"/>
      <c r="H5" s="280"/>
      <c r="I5" s="280"/>
      <c r="J5" s="280"/>
    </row>
    <row r="6" spans="1:10" ht="12.75" hidden="1">
      <c r="A6" s="299" t="s">
        <v>130</v>
      </c>
      <c r="B6" s="299"/>
      <c r="C6" s="299"/>
      <c r="D6" s="299"/>
      <c r="E6" s="280"/>
      <c r="F6" s="280"/>
      <c r="G6" s="280"/>
      <c r="H6" s="280"/>
      <c r="I6" s="280"/>
      <c r="J6" s="280"/>
    </row>
    <row r="7" spans="1:12" ht="12.75">
      <c r="A7" s="10"/>
      <c r="B7" s="10"/>
      <c r="C7" s="10"/>
      <c r="D7" s="10"/>
      <c r="E7" s="10"/>
      <c r="F7" s="10"/>
      <c r="G7" s="10"/>
      <c r="H7" s="10"/>
      <c r="I7" s="62"/>
      <c r="J7" s="62"/>
      <c r="K7" s="62"/>
      <c r="L7" s="62"/>
    </row>
    <row r="8" spans="1:12" ht="18.75" customHeight="1">
      <c r="A8" s="302" t="s">
        <v>248</v>
      </c>
      <c r="B8" s="302"/>
      <c r="C8" s="302"/>
      <c r="D8" s="303"/>
      <c r="E8" s="303"/>
      <c r="F8" s="303"/>
      <c r="G8" s="303"/>
      <c r="H8" s="303"/>
      <c r="I8" s="280"/>
      <c r="J8" s="280"/>
      <c r="K8" s="62"/>
      <c r="L8" s="62"/>
    </row>
    <row r="9" spans="1:12" ht="12.75" customHeight="1">
      <c r="A9" s="302" t="s">
        <v>348</v>
      </c>
      <c r="B9" s="302"/>
      <c r="C9" s="302"/>
      <c r="D9" s="303"/>
      <c r="E9" s="303"/>
      <c r="F9" s="303"/>
      <c r="G9" s="303"/>
      <c r="H9" s="303"/>
      <c r="I9" s="280"/>
      <c r="J9" s="280"/>
      <c r="K9" s="62"/>
      <c r="L9" s="62"/>
    </row>
    <row r="10" spans="1:12" ht="12.75" customHeight="1">
      <c r="A10" s="302" t="s">
        <v>865</v>
      </c>
      <c r="B10" s="302"/>
      <c r="C10" s="302"/>
      <c r="D10" s="303"/>
      <c r="E10" s="303"/>
      <c r="F10" s="303"/>
      <c r="G10" s="303"/>
      <c r="H10" s="303"/>
      <c r="I10" s="280"/>
      <c r="J10" s="280"/>
      <c r="K10" s="62"/>
      <c r="L10" s="62"/>
    </row>
    <row r="11" spans="1:12" ht="12.75" customHeight="1">
      <c r="A11" s="302" t="s">
        <v>211</v>
      </c>
      <c r="B11" s="302"/>
      <c r="C11" s="302"/>
      <c r="D11" s="303"/>
      <c r="E11" s="303"/>
      <c r="F11" s="303"/>
      <c r="G11" s="303"/>
      <c r="H11" s="303"/>
      <c r="I11" s="280"/>
      <c r="J11" s="280"/>
      <c r="K11" s="62"/>
      <c r="L11" s="62"/>
    </row>
    <row r="12" spans="1:12" ht="15.75" customHeight="1">
      <c r="A12" s="302" t="s">
        <v>348</v>
      </c>
      <c r="B12" s="302"/>
      <c r="C12" s="302"/>
      <c r="D12" s="303"/>
      <c r="E12" s="303"/>
      <c r="F12" s="303"/>
      <c r="G12" s="303"/>
      <c r="H12" s="303"/>
      <c r="I12" s="280"/>
      <c r="J12" s="280"/>
      <c r="K12" s="62"/>
      <c r="L12" s="62"/>
    </row>
    <row r="13" spans="1:12" ht="12.75" customHeight="1">
      <c r="A13" s="302" t="s">
        <v>249</v>
      </c>
      <c r="B13" s="302"/>
      <c r="C13" s="302"/>
      <c r="D13" s="303"/>
      <c r="E13" s="303"/>
      <c r="F13" s="303"/>
      <c r="G13" s="303"/>
      <c r="H13" s="303"/>
      <c r="I13" s="280"/>
      <c r="J13" s="280"/>
      <c r="K13" s="62"/>
      <c r="L13" s="62"/>
    </row>
    <row r="14" spans="1:12" ht="14.25" customHeight="1">
      <c r="A14" s="263"/>
      <c r="B14" s="263"/>
      <c r="C14" s="263"/>
      <c r="D14" s="263"/>
      <c r="E14" s="263"/>
      <c r="F14" s="263"/>
      <c r="G14" s="263"/>
      <c r="H14" s="263"/>
      <c r="I14" s="62"/>
      <c r="J14" s="62"/>
      <c r="K14" s="62"/>
      <c r="L14" s="62"/>
    </row>
    <row r="15" spans="1:10" ht="13.5" customHeight="1">
      <c r="A15" s="301" t="s">
        <v>212</v>
      </c>
      <c r="B15" s="280"/>
      <c r="C15" s="280"/>
      <c r="D15" s="280"/>
      <c r="E15" s="280"/>
      <c r="F15" s="280"/>
      <c r="G15" s="280"/>
      <c r="H15" s="280"/>
      <c r="I15" s="280"/>
      <c r="J15" s="280"/>
    </row>
    <row r="16" spans="1:10" ht="24" customHeight="1">
      <c r="A16" s="305" t="s">
        <v>213</v>
      </c>
      <c r="B16" s="307" t="s">
        <v>466</v>
      </c>
      <c r="C16" s="307" t="s">
        <v>250</v>
      </c>
      <c r="D16" s="307" t="s">
        <v>251</v>
      </c>
      <c r="E16" s="307" t="s">
        <v>252</v>
      </c>
      <c r="F16" s="307" t="s">
        <v>253</v>
      </c>
      <c r="G16" s="307" t="s">
        <v>254</v>
      </c>
      <c r="H16" s="307" t="s">
        <v>255</v>
      </c>
      <c r="I16" s="311" t="s">
        <v>256</v>
      </c>
      <c r="J16" s="311"/>
    </row>
    <row r="17" spans="1:10" ht="63.75" customHeight="1">
      <c r="A17" s="306"/>
      <c r="B17" s="308"/>
      <c r="C17" s="308"/>
      <c r="D17" s="308"/>
      <c r="E17" s="308"/>
      <c r="F17" s="308"/>
      <c r="G17" s="308"/>
      <c r="H17" s="308"/>
      <c r="I17" s="224" t="s">
        <v>257</v>
      </c>
      <c r="J17" s="224" t="s">
        <v>258</v>
      </c>
    </row>
    <row r="18" spans="1:10" ht="13.5" customHeight="1">
      <c r="A18" s="187" t="s">
        <v>214</v>
      </c>
      <c r="B18" s="188" t="s">
        <v>215</v>
      </c>
      <c r="C18" s="189"/>
      <c r="D18" s="187"/>
      <c r="E18" s="190"/>
      <c r="F18" s="191">
        <f>SUM(F19+F22+F24)</f>
        <v>2774.8</v>
      </c>
      <c r="G18" s="191">
        <f>SUM(G19+G22+G24)</f>
        <v>2774.8</v>
      </c>
      <c r="H18" s="191">
        <f>SUM(H19+H22+H24)</f>
        <v>556.4</v>
      </c>
      <c r="I18" s="191">
        <f>SUM(I19+I22+I24)</f>
        <v>88.5862075495319</v>
      </c>
      <c r="J18" s="191">
        <f>SUM(J19+J22+J24)</f>
        <v>88.5862075495319</v>
      </c>
    </row>
    <row r="19" spans="1:10" ht="13.5" customHeight="1">
      <c r="A19" s="38" t="s">
        <v>137</v>
      </c>
      <c r="B19" s="72" t="s">
        <v>87</v>
      </c>
      <c r="C19" s="8" t="s">
        <v>343</v>
      </c>
      <c r="D19" s="36" t="s">
        <v>610</v>
      </c>
      <c r="E19" s="193"/>
      <c r="F19" s="35">
        <f>F20+F21</f>
        <v>1074.2</v>
      </c>
      <c r="G19" s="35">
        <f>G20+G21</f>
        <v>1074.2</v>
      </c>
      <c r="H19" s="35">
        <f>H20+H21</f>
        <v>272</v>
      </c>
      <c r="I19" s="35">
        <f>I20+I21</f>
        <v>50.330396475770925</v>
      </c>
      <c r="J19" s="35">
        <f>J20+J21</f>
        <v>50.330396475770925</v>
      </c>
    </row>
    <row r="20" spans="1:10" ht="29.25" customHeight="1">
      <c r="A20" s="194" t="s">
        <v>217</v>
      </c>
      <c r="B20" s="33" t="s">
        <v>847</v>
      </c>
      <c r="C20" s="8" t="s">
        <v>343</v>
      </c>
      <c r="D20" s="36" t="s">
        <v>610</v>
      </c>
      <c r="E20" s="193" t="s">
        <v>872</v>
      </c>
      <c r="F20" s="35">
        <v>1044.2</v>
      </c>
      <c r="G20" s="35">
        <v>1044.2</v>
      </c>
      <c r="H20" s="35">
        <v>264.5</v>
      </c>
      <c r="I20" s="226">
        <f>SUM(H20/F20*100)</f>
        <v>25.33039647577092</v>
      </c>
      <c r="J20" s="226">
        <f>SUM(H20/G20*100)</f>
        <v>25.33039647577092</v>
      </c>
    </row>
    <row r="21" spans="1:10" ht="25.5" customHeight="1">
      <c r="A21" s="194" t="s">
        <v>226</v>
      </c>
      <c r="B21" s="33" t="s">
        <v>685</v>
      </c>
      <c r="C21" s="8" t="s">
        <v>343</v>
      </c>
      <c r="D21" s="36" t="s">
        <v>610</v>
      </c>
      <c r="E21" s="193" t="s">
        <v>612</v>
      </c>
      <c r="F21" s="35">
        <v>30</v>
      </c>
      <c r="G21" s="35">
        <v>30</v>
      </c>
      <c r="H21" s="35">
        <v>7.5</v>
      </c>
      <c r="I21" s="226">
        <f>SUM(H21/F21*100)</f>
        <v>25</v>
      </c>
      <c r="J21" s="226">
        <f aca="true" t="shared" si="0" ref="J21:J27">SUM(H21/G21*100)</f>
        <v>25</v>
      </c>
    </row>
    <row r="22" spans="1:11" ht="27.75" customHeight="1">
      <c r="A22" s="38" t="s">
        <v>139</v>
      </c>
      <c r="B22" s="195" t="s">
        <v>219</v>
      </c>
      <c r="C22" s="196" t="s">
        <v>507</v>
      </c>
      <c r="D22" s="53" t="s">
        <v>870</v>
      </c>
      <c r="E22" s="53"/>
      <c r="F22" s="49">
        <f>F23</f>
        <v>124.2</v>
      </c>
      <c r="G22" s="49">
        <f>G23</f>
        <v>124.2</v>
      </c>
      <c r="H22" s="49">
        <f>H23</f>
        <v>0</v>
      </c>
      <c r="I22" s="227">
        <f>I23</f>
        <v>0</v>
      </c>
      <c r="J22" s="227">
        <f>J23</f>
        <v>0</v>
      </c>
      <c r="K22" s="123"/>
    </row>
    <row r="23" spans="1:12" ht="26.25" customHeight="1">
      <c r="A23" s="38" t="s">
        <v>218</v>
      </c>
      <c r="B23" s="38" t="s">
        <v>595</v>
      </c>
      <c r="C23" s="196" t="s">
        <v>507</v>
      </c>
      <c r="D23" s="53" t="s">
        <v>870</v>
      </c>
      <c r="E23" s="53" t="s">
        <v>873</v>
      </c>
      <c r="F23" s="49">
        <v>124.2</v>
      </c>
      <c r="G23" s="49">
        <v>124.2</v>
      </c>
      <c r="H23" s="49">
        <v>0</v>
      </c>
      <c r="I23" s="226">
        <f>SUM(H23/F23*100)</f>
        <v>0</v>
      </c>
      <c r="J23" s="226">
        <f t="shared" si="0"/>
        <v>0</v>
      </c>
      <c r="K23" s="123"/>
      <c r="L23" s="223"/>
    </row>
    <row r="24" spans="1:10" ht="27" customHeight="1">
      <c r="A24" s="11" t="s">
        <v>141</v>
      </c>
      <c r="B24" s="72" t="s">
        <v>159</v>
      </c>
      <c r="C24" s="8" t="s">
        <v>507</v>
      </c>
      <c r="D24" s="36" t="s">
        <v>611</v>
      </c>
      <c r="E24" s="193"/>
      <c r="F24" s="35">
        <f>F25+F26+F27</f>
        <v>1576.3999999999999</v>
      </c>
      <c r="G24" s="35">
        <f>G25+G26+G27</f>
        <v>1576.3999999999999</v>
      </c>
      <c r="H24" s="35">
        <f>H25+H26+H27</f>
        <v>284.4</v>
      </c>
      <c r="I24" s="35">
        <f>I25+I26+I27</f>
        <v>38.25581107376099</v>
      </c>
      <c r="J24" s="35">
        <f>J25+J26+J27</f>
        <v>38.25581107376099</v>
      </c>
    </row>
    <row r="25" spans="1:10" ht="30" customHeight="1">
      <c r="A25" s="11" t="s">
        <v>228</v>
      </c>
      <c r="B25" s="33" t="s">
        <v>847</v>
      </c>
      <c r="C25" s="8" t="s">
        <v>507</v>
      </c>
      <c r="D25" s="36" t="s">
        <v>611</v>
      </c>
      <c r="E25" s="193" t="s">
        <v>872</v>
      </c>
      <c r="F25" s="35">
        <v>1259.3</v>
      </c>
      <c r="G25" s="35">
        <v>1259.3</v>
      </c>
      <c r="H25" s="35">
        <v>256.5</v>
      </c>
      <c r="I25" s="226">
        <f>SUM(H25/F25*100)</f>
        <v>20.368458667513696</v>
      </c>
      <c r="J25" s="226">
        <f t="shared" si="0"/>
        <v>20.368458667513696</v>
      </c>
    </row>
    <row r="26" spans="1:10" ht="27" customHeight="1">
      <c r="A26" s="11" t="s">
        <v>229</v>
      </c>
      <c r="B26" s="33" t="s">
        <v>685</v>
      </c>
      <c r="C26" s="8" t="s">
        <v>507</v>
      </c>
      <c r="D26" s="36" t="s">
        <v>611</v>
      </c>
      <c r="E26" s="193" t="s">
        <v>612</v>
      </c>
      <c r="F26" s="35">
        <v>314.9</v>
      </c>
      <c r="G26" s="35">
        <v>314.9</v>
      </c>
      <c r="H26" s="35">
        <v>27.7</v>
      </c>
      <c r="I26" s="226">
        <f>SUM(H26/F26*100)</f>
        <v>8.796443315338202</v>
      </c>
      <c r="J26" s="226">
        <f t="shared" si="0"/>
        <v>8.796443315338202</v>
      </c>
    </row>
    <row r="27" spans="1:10" ht="18" customHeight="1">
      <c r="A27" s="11" t="s">
        <v>230</v>
      </c>
      <c r="B27" s="38" t="s">
        <v>596</v>
      </c>
      <c r="C27" s="8" t="s">
        <v>507</v>
      </c>
      <c r="D27" s="36" t="s">
        <v>611</v>
      </c>
      <c r="E27" s="193" t="s">
        <v>221</v>
      </c>
      <c r="F27" s="35">
        <v>2.2</v>
      </c>
      <c r="G27" s="35">
        <v>2.2</v>
      </c>
      <c r="H27" s="35">
        <v>0.2</v>
      </c>
      <c r="I27" s="226">
        <f>SUM(H27/F27*100)</f>
        <v>9.090909090909092</v>
      </c>
      <c r="J27" s="226">
        <f t="shared" si="0"/>
        <v>9.090909090909092</v>
      </c>
    </row>
    <row r="28" spans="1:10" ht="26.25" customHeight="1">
      <c r="A28" s="187" t="s">
        <v>222</v>
      </c>
      <c r="B28" s="188" t="s">
        <v>678</v>
      </c>
      <c r="C28" s="189"/>
      <c r="D28" s="187"/>
      <c r="E28" s="190"/>
      <c r="F28" s="191">
        <f>SUM(F29)</f>
        <v>3589.1</v>
      </c>
      <c r="G28" s="191">
        <f>SUM(G29)</f>
        <v>3589.1</v>
      </c>
      <c r="H28" s="191">
        <f>SUM(H29)</f>
        <v>0</v>
      </c>
      <c r="I28" s="191">
        <f>SUM(I29)</f>
        <v>0</v>
      </c>
      <c r="J28" s="191">
        <f>SUM(J29)</f>
        <v>0</v>
      </c>
    </row>
    <row r="29" spans="1:10" ht="16.5" customHeight="1">
      <c r="A29" s="38" t="s">
        <v>137</v>
      </c>
      <c r="B29" s="72" t="s">
        <v>683</v>
      </c>
      <c r="C29" s="8" t="s">
        <v>900</v>
      </c>
      <c r="D29" s="36" t="s">
        <v>901</v>
      </c>
      <c r="E29" s="193"/>
      <c r="F29" s="35">
        <f>F30</f>
        <v>3589.1</v>
      </c>
      <c r="G29" s="35">
        <f>G30</f>
        <v>3589.1</v>
      </c>
      <c r="H29" s="35">
        <f>H30</f>
        <v>0</v>
      </c>
      <c r="I29" s="35">
        <f>I30</f>
        <v>0</v>
      </c>
      <c r="J29" s="35">
        <f>J30</f>
        <v>0</v>
      </c>
    </row>
    <row r="30" spans="1:10" ht="29.25" customHeight="1">
      <c r="A30" s="194" t="s">
        <v>217</v>
      </c>
      <c r="B30" s="33" t="s">
        <v>685</v>
      </c>
      <c r="C30" s="8" t="s">
        <v>900</v>
      </c>
      <c r="D30" s="36" t="s">
        <v>901</v>
      </c>
      <c r="E30" s="193" t="s">
        <v>612</v>
      </c>
      <c r="F30" s="35">
        <v>3589.1</v>
      </c>
      <c r="G30" s="35">
        <v>3589.1</v>
      </c>
      <c r="H30" s="35">
        <v>0</v>
      </c>
      <c r="I30" s="226">
        <f>SUM(H30/F30*100)</f>
        <v>0</v>
      </c>
      <c r="J30" s="226">
        <f>SUM(H30/G30*100)</f>
        <v>0</v>
      </c>
    </row>
    <row r="31" spans="1:10" ht="14.25" customHeight="1">
      <c r="A31" s="197" t="s">
        <v>871</v>
      </c>
      <c r="B31" s="198" t="s">
        <v>225</v>
      </c>
      <c r="C31" s="199"/>
      <c r="D31" s="200"/>
      <c r="E31" s="200"/>
      <c r="F31" s="201">
        <f>SUM(F32+F35+F39+F43+F45+F49+F51+F53+F55+F57+F61+F63+F65++F67+F69+F71+F73+F75+F77+F79+F81+F85+F87+F90+F92+F94+F96+F98)+F41+F47+F59+F83</f>
        <v>66250.20000000001</v>
      </c>
      <c r="G31" s="201">
        <f>SUM(G32+G35+G39+G43+G45+G49+G51+G53+G55+G57+G61+G63+G65++G67+G69+G71+G73+G75+G77+G79+G81+G85+G87+G90+G92+G94+G96+G98)+G41+G47+G59+G83</f>
        <v>66250.20000000001</v>
      </c>
      <c r="H31" s="201">
        <f>SUM(H32+H35+H39+H43+H45+H49+H51+H53+H55+H57+H61+H63+H65++H67+H69+H71+H73+H75+H77+H79+H81+H85+H87+H90+H92+H94+H96+H98)+H41+H47+H59+H83</f>
        <v>7068</v>
      </c>
      <c r="I31" s="201">
        <f>SUM(I32+I35+I39+I43+I45+I49+I51+I53+I55+I57+I61+I63+I65++I67+I69+I71+I73+I75+I77+I79+I81+I85+I87+I90+I92+I94+I96+I98)</f>
        <v>407.92525475204496</v>
      </c>
      <c r="J31" s="201">
        <f>SUM(J32+J35+J39+J43+J45+J49+J51+J53+J55+J57+J61+J63+J65++J67+J69+J71+J73+J75+J77+J79+J81+J85+J87+J90+J92+J94+J96+J98)</f>
        <v>407.92525475204496</v>
      </c>
    </row>
    <row r="32" spans="1:11" ht="28.5" customHeight="1">
      <c r="A32" s="38" t="s">
        <v>137</v>
      </c>
      <c r="B32" s="72" t="s">
        <v>90</v>
      </c>
      <c r="C32" s="196" t="s">
        <v>118</v>
      </c>
      <c r="D32" s="53" t="s">
        <v>606</v>
      </c>
      <c r="E32" s="53"/>
      <c r="F32" s="49">
        <f>F33+F34</f>
        <v>1078</v>
      </c>
      <c r="G32" s="49">
        <f>G33+G34</f>
        <v>1078</v>
      </c>
      <c r="H32" s="49">
        <f>H33+H34</f>
        <v>280.4</v>
      </c>
      <c r="I32" s="227">
        <f>I33+I34</f>
        <v>48.324189181378344</v>
      </c>
      <c r="J32" s="227">
        <f>J33+J34</f>
        <v>48.324189181378344</v>
      </c>
      <c r="K32" s="123"/>
    </row>
    <row r="33" spans="1:11" ht="28.5" customHeight="1">
      <c r="A33" s="38" t="s">
        <v>217</v>
      </c>
      <c r="B33" s="33" t="s">
        <v>847</v>
      </c>
      <c r="C33" s="196" t="s">
        <v>118</v>
      </c>
      <c r="D33" s="53" t="s">
        <v>606</v>
      </c>
      <c r="E33" s="53" t="s">
        <v>872</v>
      </c>
      <c r="F33" s="49">
        <v>1044.2</v>
      </c>
      <c r="G33" s="49">
        <v>1044.2</v>
      </c>
      <c r="H33" s="49">
        <v>272.9</v>
      </c>
      <c r="I33" s="226">
        <f>SUM(H33/F33*100)</f>
        <v>26.134840068952304</v>
      </c>
      <c r="J33" s="226">
        <f>SUM(H33/G33*100)</f>
        <v>26.134840068952304</v>
      </c>
      <c r="K33" s="123"/>
    </row>
    <row r="34" spans="1:11" ht="27.75" customHeight="1">
      <c r="A34" s="38" t="s">
        <v>226</v>
      </c>
      <c r="B34" s="33" t="s">
        <v>685</v>
      </c>
      <c r="C34" s="196" t="s">
        <v>118</v>
      </c>
      <c r="D34" s="53" t="s">
        <v>606</v>
      </c>
      <c r="E34" s="53" t="s">
        <v>612</v>
      </c>
      <c r="F34" s="49">
        <v>33.8</v>
      </c>
      <c r="G34" s="49">
        <v>33.8</v>
      </c>
      <c r="H34" s="49">
        <v>7.5</v>
      </c>
      <c r="I34" s="226">
        <f>SUM(H34/F34*100)</f>
        <v>22.189349112426036</v>
      </c>
      <c r="J34" s="226">
        <f>SUM(H34/G34*100)</f>
        <v>22.189349112426036</v>
      </c>
      <c r="K34" s="123"/>
    </row>
    <row r="35" spans="1:11" ht="25.5" customHeight="1">
      <c r="A35" s="38" t="s">
        <v>139</v>
      </c>
      <c r="B35" s="72" t="s">
        <v>160</v>
      </c>
      <c r="C35" s="196" t="s">
        <v>118</v>
      </c>
      <c r="D35" s="53" t="s">
        <v>607</v>
      </c>
      <c r="E35" s="53"/>
      <c r="F35" s="49">
        <f>F36+F37+F38</f>
        <v>8262.800000000001</v>
      </c>
      <c r="G35" s="49">
        <f>G36+G37+G38</f>
        <v>8262.800000000001</v>
      </c>
      <c r="H35" s="49">
        <f>H36+H37+H38</f>
        <v>2211.2</v>
      </c>
      <c r="I35" s="49">
        <f>I36+I37+I38</f>
        <v>62.77643645047569</v>
      </c>
      <c r="J35" s="49">
        <f>J36+J37+J38</f>
        <v>62.77643645047569</v>
      </c>
      <c r="K35" s="123"/>
    </row>
    <row r="36" spans="1:11" ht="30" customHeight="1">
      <c r="A36" s="38" t="s">
        <v>218</v>
      </c>
      <c r="B36" s="33" t="s">
        <v>847</v>
      </c>
      <c r="C36" s="196" t="s">
        <v>118</v>
      </c>
      <c r="D36" s="53" t="s">
        <v>607</v>
      </c>
      <c r="E36" s="53" t="s">
        <v>872</v>
      </c>
      <c r="F36" s="49">
        <v>6961.6</v>
      </c>
      <c r="G36" s="49">
        <v>6961.6</v>
      </c>
      <c r="H36" s="49">
        <v>1824.5</v>
      </c>
      <c r="I36" s="226">
        <f>SUM(H36/F36*100)</f>
        <v>26.20805561939784</v>
      </c>
      <c r="J36" s="226">
        <f>SUM(H36/G36*100)</f>
        <v>26.20805561939784</v>
      </c>
      <c r="K36" s="123"/>
    </row>
    <row r="37" spans="1:11" ht="27" customHeight="1">
      <c r="A37" s="38" t="s">
        <v>220</v>
      </c>
      <c r="B37" s="33" t="s">
        <v>685</v>
      </c>
      <c r="C37" s="196" t="s">
        <v>118</v>
      </c>
      <c r="D37" s="53" t="s">
        <v>607</v>
      </c>
      <c r="E37" s="53" t="s">
        <v>612</v>
      </c>
      <c r="F37" s="49">
        <v>1256.2</v>
      </c>
      <c r="G37" s="49">
        <v>1256.2</v>
      </c>
      <c r="H37" s="49">
        <v>384</v>
      </c>
      <c r="I37" s="226">
        <f>SUM(H37/F37*100)</f>
        <v>30.568380831077853</v>
      </c>
      <c r="J37" s="226">
        <f>SUM(H37/G37*100)</f>
        <v>30.568380831077853</v>
      </c>
      <c r="K37" s="123"/>
    </row>
    <row r="38" spans="1:11" ht="24.75" customHeight="1">
      <c r="A38" s="38" t="s">
        <v>237</v>
      </c>
      <c r="B38" s="38" t="s">
        <v>596</v>
      </c>
      <c r="C38" s="196" t="s">
        <v>118</v>
      </c>
      <c r="D38" s="53" t="s">
        <v>607</v>
      </c>
      <c r="E38" s="53" t="s">
        <v>221</v>
      </c>
      <c r="F38" s="49">
        <v>45</v>
      </c>
      <c r="G38" s="49">
        <v>45</v>
      </c>
      <c r="H38" s="49">
        <v>2.7</v>
      </c>
      <c r="I38" s="226">
        <f>SUM(H38/F38*100)</f>
        <v>6.000000000000001</v>
      </c>
      <c r="J38" s="226">
        <f>SUM(H38/G38*100)</f>
        <v>6.000000000000001</v>
      </c>
      <c r="K38" s="123"/>
    </row>
    <row r="39" spans="1:11" ht="42" customHeight="1">
      <c r="A39" s="38" t="s">
        <v>141</v>
      </c>
      <c r="B39" s="72" t="s">
        <v>717</v>
      </c>
      <c r="C39" s="196" t="s">
        <v>118</v>
      </c>
      <c r="D39" s="53" t="s">
        <v>874</v>
      </c>
      <c r="E39" s="53"/>
      <c r="F39" s="49">
        <f>F40</f>
        <v>5.3</v>
      </c>
      <c r="G39" s="49">
        <f>G40</f>
        <v>5.3</v>
      </c>
      <c r="H39" s="49">
        <f>H40</f>
        <v>0</v>
      </c>
      <c r="I39" s="49">
        <f>I40</f>
        <v>0</v>
      </c>
      <c r="J39" s="49">
        <f>J40</f>
        <v>0</v>
      </c>
      <c r="K39" s="123"/>
    </row>
    <row r="40" spans="1:11" ht="27.75" customHeight="1">
      <c r="A40" s="38" t="s">
        <v>228</v>
      </c>
      <c r="B40" s="33" t="s">
        <v>685</v>
      </c>
      <c r="C40" s="196" t="s">
        <v>118</v>
      </c>
      <c r="D40" s="53" t="s">
        <v>874</v>
      </c>
      <c r="E40" s="53" t="s">
        <v>612</v>
      </c>
      <c r="F40" s="49">
        <v>5.3</v>
      </c>
      <c r="G40" s="49">
        <v>5.3</v>
      </c>
      <c r="H40" s="49">
        <v>0</v>
      </c>
      <c r="I40" s="226">
        <f>SUM(H40/F40*100)</f>
        <v>0</v>
      </c>
      <c r="J40" s="226">
        <f aca="true" t="shared" si="1" ref="J40:J46">SUM(H40/G40*100)</f>
        <v>0</v>
      </c>
      <c r="K40" s="123"/>
    </row>
    <row r="41" spans="1:11" ht="27.75" customHeight="1">
      <c r="A41" s="38" t="s">
        <v>143</v>
      </c>
      <c r="B41" s="72" t="s">
        <v>721</v>
      </c>
      <c r="C41" s="196" t="s">
        <v>902</v>
      </c>
      <c r="D41" s="53" t="s">
        <v>903</v>
      </c>
      <c r="E41" s="53"/>
      <c r="F41" s="49">
        <f>F42</f>
        <v>100</v>
      </c>
      <c r="G41" s="49">
        <f>G42</f>
        <v>100</v>
      </c>
      <c r="H41" s="49">
        <f>H42</f>
        <v>0</v>
      </c>
      <c r="I41" s="49">
        <f>I42</f>
        <v>0</v>
      </c>
      <c r="J41" s="49">
        <f>J42</f>
        <v>0</v>
      </c>
      <c r="K41" s="123"/>
    </row>
    <row r="42" spans="1:11" ht="17.25" customHeight="1">
      <c r="A42" s="38" t="s">
        <v>238</v>
      </c>
      <c r="B42" s="33" t="s">
        <v>724</v>
      </c>
      <c r="C42" s="196" t="s">
        <v>902</v>
      </c>
      <c r="D42" s="53" t="s">
        <v>903</v>
      </c>
      <c r="E42" s="53" t="s">
        <v>904</v>
      </c>
      <c r="F42" s="49">
        <v>100</v>
      </c>
      <c r="G42" s="49">
        <v>100</v>
      </c>
      <c r="H42" s="49">
        <v>0</v>
      </c>
      <c r="I42" s="226">
        <f>SUM(H42/F42*100)</f>
        <v>0</v>
      </c>
      <c r="J42" s="226">
        <f>SUM(H42/G42*100)</f>
        <v>0</v>
      </c>
      <c r="K42" s="123"/>
    </row>
    <row r="43" spans="1:10" ht="37.5" customHeight="1">
      <c r="A43" s="202" t="s">
        <v>145</v>
      </c>
      <c r="B43" s="153" t="s">
        <v>91</v>
      </c>
      <c r="C43" s="196" t="s">
        <v>78</v>
      </c>
      <c r="D43" s="53" t="s">
        <v>875</v>
      </c>
      <c r="E43" s="53"/>
      <c r="F43" s="49">
        <f>F44</f>
        <v>40</v>
      </c>
      <c r="G43" s="49">
        <f>G44</f>
        <v>40</v>
      </c>
      <c r="H43" s="49">
        <f>H44</f>
        <v>0</v>
      </c>
      <c r="I43" s="227">
        <f>I44</f>
        <v>0</v>
      </c>
      <c r="J43" s="227">
        <f>J44</f>
        <v>0</v>
      </c>
    </row>
    <row r="44" spans="1:10" ht="28.5" customHeight="1">
      <c r="A44" s="202" t="s">
        <v>259</v>
      </c>
      <c r="B44" s="33" t="s">
        <v>685</v>
      </c>
      <c r="C44" s="196" t="s">
        <v>78</v>
      </c>
      <c r="D44" s="53" t="s">
        <v>875</v>
      </c>
      <c r="E44" s="53" t="s">
        <v>612</v>
      </c>
      <c r="F44" s="49">
        <v>40</v>
      </c>
      <c r="G44" s="49">
        <v>40</v>
      </c>
      <c r="H44" s="49">
        <v>0</v>
      </c>
      <c r="I44" s="226">
        <f>SUM(H44/F44*100)</f>
        <v>0</v>
      </c>
      <c r="J44" s="226">
        <f t="shared" si="1"/>
        <v>0</v>
      </c>
    </row>
    <row r="45" spans="1:10" ht="64.5" customHeight="1">
      <c r="A45" s="203" t="s">
        <v>148</v>
      </c>
      <c r="B45" s="204" t="s">
        <v>92</v>
      </c>
      <c r="C45" s="205" t="s">
        <v>78</v>
      </c>
      <c r="D45" s="206" t="s">
        <v>876</v>
      </c>
      <c r="E45" s="206"/>
      <c r="F45" s="207">
        <f>F46</f>
        <v>441.1</v>
      </c>
      <c r="G45" s="207">
        <f>G46</f>
        <v>441.1</v>
      </c>
      <c r="H45" s="207">
        <f>H46</f>
        <v>59.7</v>
      </c>
      <c r="I45" s="228">
        <f>I46</f>
        <v>13.53434595329857</v>
      </c>
      <c r="J45" s="228">
        <f>J46</f>
        <v>13.53434595329857</v>
      </c>
    </row>
    <row r="46" spans="1:10" ht="25.5" customHeight="1">
      <c r="A46" s="148" t="s">
        <v>260</v>
      </c>
      <c r="B46" s="38" t="s">
        <v>604</v>
      </c>
      <c r="C46" s="205" t="s">
        <v>78</v>
      </c>
      <c r="D46" s="206" t="s">
        <v>876</v>
      </c>
      <c r="E46" s="193" t="s">
        <v>80</v>
      </c>
      <c r="F46" s="35">
        <v>441.1</v>
      </c>
      <c r="G46" s="35">
        <v>441.1</v>
      </c>
      <c r="H46" s="35">
        <v>59.7</v>
      </c>
      <c r="I46" s="226">
        <f>SUM(H46/F46*100)</f>
        <v>13.53434595329857</v>
      </c>
      <c r="J46" s="226">
        <f t="shared" si="1"/>
        <v>13.53434595329857</v>
      </c>
    </row>
    <row r="47" spans="1:10" ht="16.5" customHeight="1">
      <c r="A47" s="203" t="s">
        <v>151</v>
      </c>
      <c r="B47" s="317" t="s">
        <v>850</v>
      </c>
      <c r="C47" s="205" t="s">
        <v>78</v>
      </c>
      <c r="D47" s="206" t="s">
        <v>899</v>
      </c>
      <c r="E47" s="206"/>
      <c r="F47" s="207">
        <f>F48</f>
        <v>100</v>
      </c>
      <c r="G47" s="207">
        <f>G48</f>
        <v>100</v>
      </c>
      <c r="H47" s="207">
        <f>H48</f>
        <v>0</v>
      </c>
      <c r="I47" s="228">
        <f>I48</f>
        <v>0</v>
      </c>
      <c r="J47" s="228">
        <f>J48</f>
        <v>0</v>
      </c>
    </row>
    <row r="48" spans="1:10" ht="25.5" customHeight="1">
      <c r="A48" s="148" t="s">
        <v>261</v>
      </c>
      <c r="B48" s="33" t="s">
        <v>685</v>
      </c>
      <c r="C48" s="205" t="s">
        <v>78</v>
      </c>
      <c r="D48" s="206" t="s">
        <v>899</v>
      </c>
      <c r="E48" s="193" t="s">
        <v>612</v>
      </c>
      <c r="F48" s="35">
        <v>100</v>
      </c>
      <c r="G48" s="35">
        <v>100</v>
      </c>
      <c r="H48" s="35">
        <v>0</v>
      </c>
      <c r="I48" s="226">
        <f>SUM(H48/F48*100)</f>
        <v>0</v>
      </c>
      <c r="J48" s="226">
        <f>SUM(H48/G48*100)</f>
        <v>0</v>
      </c>
    </row>
    <row r="49" spans="1:10" ht="30.75" customHeight="1">
      <c r="A49" s="148" t="s">
        <v>262</v>
      </c>
      <c r="B49" s="72" t="s">
        <v>358</v>
      </c>
      <c r="C49" s="8" t="s">
        <v>78</v>
      </c>
      <c r="D49" s="7" t="s">
        <v>877</v>
      </c>
      <c r="E49" s="193"/>
      <c r="F49" s="35">
        <f>F50</f>
        <v>72</v>
      </c>
      <c r="G49" s="35">
        <f>G50</f>
        <v>72</v>
      </c>
      <c r="H49" s="35">
        <f>H50</f>
        <v>18</v>
      </c>
      <c r="I49" s="225">
        <f>I50</f>
        <v>25</v>
      </c>
      <c r="J49" s="225">
        <f>J50</f>
        <v>25</v>
      </c>
    </row>
    <row r="50" spans="1:10" ht="18" customHeight="1">
      <c r="A50" s="148" t="s">
        <v>263</v>
      </c>
      <c r="B50" s="38" t="s">
        <v>596</v>
      </c>
      <c r="C50" s="8" t="s">
        <v>78</v>
      </c>
      <c r="D50" s="7" t="s">
        <v>877</v>
      </c>
      <c r="E50" s="193" t="s">
        <v>221</v>
      </c>
      <c r="F50" s="35">
        <v>72</v>
      </c>
      <c r="G50" s="35">
        <v>72</v>
      </c>
      <c r="H50" s="35">
        <v>18</v>
      </c>
      <c r="I50" s="226">
        <f>SUM(H50/F50*100)</f>
        <v>25</v>
      </c>
      <c r="J50" s="226">
        <f aca="true" t="shared" si="2" ref="J50:J58">SUM(H50/G50*100)</f>
        <v>25</v>
      </c>
    </row>
    <row r="51" spans="1:10" ht="17.25" customHeight="1">
      <c r="A51" s="148" t="s">
        <v>264</v>
      </c>
      <c r="B51" s="72" t="s">
        <v>164</v>
      </c>
      <c r="C51" s="196" t="s">
        <v>78</v>
      </c>
      <c r="D51" s="181" t="s">
        <v>878</v>
      </c>
      <c r="E51" s="53"/>
      <c r="F51" s="35">
        <f>F52</f>
        <v>220</v>
      </c>
      <c r="G51" s="35">
        <f>G52</f>
        <v>220</v>
      </c>
      <c r="H51" s="35">
        <f>H52</f>
        <v>0</v>
      </c>
      <c r="I51" s="225">
        <f>I52</f>
        <v>0</v>
      </c>
      <c r="J51" s="225">
        <f>J52</f>
        <v>0</v>
      </c>
    </row>
    <row r="52" spans="1:10" ht="24.75" customHeight="1">
      <c r="A52" s="148" t="s">
        <v>265</v>
      </c>
      <c r="B52" s="33" t="s">
        <v>685</v>
      </c>
      <c r="C52" s="196" t="s">
        <v>78</v>
      </c>
      <c r="D52" s="181" t="s">
        <v>878</v>
      </c>
      <c r="E52" s="53" t="s">
        <v>612</v>
      </c>
      <c r="F52" s="35">
        <v>220</v>
      </c>
      <c r="G52" s="35">
        <v>220</v>
      </c>
      <c r="H52" s="35">
        <v>0</v>
      </c>
      <c r="I52" s="226">
        <f>SUM(H52/F52*100)</f>
        <v>0</v>
      </c>
      <c r="J52" s="226">
        <f t="shared" si="2"/>
        <v>0</v>
      </c>
    </row>
    <row r="53" spans="1:10" ht="28.5" customHeight="1">
      <c r="A53" s="148" t="s">
        <v>266</v>
      </c>
      <c r="B53" s="72" t="s">
        <v>0</v>
      </c>
      <c r="C53" s="8" t="s">
        <v>78</v>
      </c>
      <c r="D53" s="7" t="s">
        <v>879</v>
      </c>
      <c r="E53" s="193"/>
      <c r="F53" s="35">
        <f>SUM(F54)</f>
        <v>430</v>
      </c>
      <c r="G53" s="35">
        <f>SUM(G54)</f>
        <v>430</v>
      </c>
      <c r="H53" s="35">
        <f>SUM(H54)</f>
        <v>0</v>
      </c>
      <c r="I53" s="225">
        <f>SUM(I54)</f>
        <v>0</v>
      </c>
      <c r="J53" s="225">
        <f>SUM(J54)</f>
        <v>0</v>
      </c>
    </row>
    <row r="54" spans="1:10" ht="27" customHeight="1">
      <c r="A54" s="148" t="s">
        <v>267</v>
      </c>
      <c r="B54" s="33" t="s">
        <v>685</v>
      </c>
      <c r="C54" s="8" t="s">
        <v>78</v>
      </c>
      <c r="D54" s="7" t="s">
        <v>879</v>
      </c>
      <c r="E54" s="193" t="s">
        <v>612</v>
      </c>
      <c r="F54" s="35">
        <v>430</v>
      </c>
      <c r="G54" s="35">
        <v>430</v>
      </c>
      <c r="H54" s="35">
        <v>0</v>
      </c>
      <c r="I54" s="226">
        <f>SUM(H54/F54*100)</f>
        <v>0</v>
      </c>
      <c r="J54" s="226">
        <f t="shared" si="2"/>
        <v>0</v>
      </c>
    </row>
    <row r="55" spans="1:10" ht="27.75" customHeight="1">
      <c r="A55" s="148" t="s">
        <v>268</v>
      </c>
      <c r="B55" s="72" t="s">
        <v>1</v>
      </c>
      <c r="C55" s="8" t="s">
        <v>78</v>
      </c>
      <c r="D55" s="7" t="s">
        <v>880</v>
      </c>
      <c r="E55" s="193"/>
      <c r="F55" s="35">
        <f>SUM(F56)</f>
        <v>280</v>
      </c>
      <c r="G55" s="35">
        <f>SUM(G56)</f>
        <v>280</v>
      </c>
      <c r="H55" s="35">
        <f>SUM(H56)</f>
        <v>150</v>
      </c>
      <c r="I55" s="225">
        <f>SUM(I56)</f>
        <v>53.57142857142857</v>
      </c>
      <c r="J55" s="225">
        <f>SUM(J56)</f>
        <v>53.57142857142857</v>
      </c>
    </row>
    <row r="56" spans="1:10" ht="24.75" customHeight="1">
      <c r="A56" s="148" t="s">
        <v>269</v>
      </c>
      <c r="B56" s="33" t="s">
        <v>685</v>
      </c>
      <c r="C56" s="8" t="s">
        <v>78</v>
      </c>
      <c r="D56" s="7" t="s">
        <v>880</v>
      </c>
      <c r="E56" s="193" t="s">
        <v>612</v>
      </c>
      <c r="F56" s="35">
        <v>280</v>
      </c>
      <c r="G56" s="35">
        <v>280</v>
      </c>
      <c r="H56" s="35">
        <v>150</v>
      </c>
      <c r="I56" s="226">
        <f>SUM(H56/F56*100)</f>
        <v>53.57142857142857</v>
      </c>
      <c r="J56" s="226">
        <f t="shared" si="2"/>
        <v>53.57142857142857</v>
      </c>
    </row>
    <row r="57" spans="1:10" ht="51.75" customHeight="1">
      <c r="A57" s="148" t="s">
        <v>270</v>
      </c>
      <c r="B57" s="72" t="s">
        <v>2</v>
      </c>
      <c r="C57" s="8" t="s">
        <v>78</v>
      </c>
      <c r="D57" s="7" t="s">
        <v>881</v>
      </c>
      <c r="E57" s="193"/>
      <c r="F57" s="35">
        <f>SUM(F58)</f>
        <v>240</v>
      </c>
      <c r="G57" s="35">
        <f>SUM(G58)</f>
        <v>240</v>
      </c>
      <c r="H57" s="35">
        <f>SUM(H58)</f>
        <v>30</v>
      </c>
      <c r="I57" s="225">
        <f>SUM(I58)</f>
        <v>12.5</v>
      </c>
      <c r="J57" s="225">
        <f>SUM(J58)</f>
        <v>12.5</v>
      </c>
    </row>
    <row r="58" spans="1:10" ht="24.75" customHeight="1">
      <c r="A58" s="148" t="s">
        <v>271</v>
      </c>
      <c r="B58" s="33" t="s">
        <v>685</v>
      </c>
      <c r="C58" s="8" t="s">
        <v>78</v>
      </c>
      <c r="D58" s="7" t="s">
        <v>881</v>
      </c>
      <c r="E58" s="193" t="s">
        <v>612</v>
      </c>
      <c r="F58" s="35">
        <v>240</v>
      </c>
      <c r="G58" s="35">
        <v>240</v>
      </c>
      <c r="H58" s="35">
        <v>30</v>
      </c>
      <c r="I58" s="226">
        <f>SUM(H58/F58*100)</f>
        <v>12.5</v>
      </c>
      <c r="J58" s="226">
        <f t="shared" si="2"/>
        <v>12.5</v>
      </c>
    </row>
    <row r="59" spans="1:10" ht="39.75" customHeight="1">
      <c r="A59" s="148" t="s">
        <v>272</v>
      </c>
      <c r="B59" s="72" t="s">
        <v>760</v>
      </c>
      <c r="C59" s="8" t="s">
        <v>232</v>
      </c>
      <c r="D59" s="193" t="s">
        <v>898</v>
      </c>
      <c r="E59" s="193"/>
      <c r="F59" s="35">
        <f>F60</f>
        <v>50</v>
      </c>
      <c r="G59" s="35">
        <f>G60</f>
        <v>50</v>
      </c>
      <c r="H59" s="35">
        <f>H60</f>
        <v>0</v>
      </c>
      <c r="I59" s="225">
        <f>I60</f>
        <v>0</v>
      </c>
      <c r="J59" s="225">
        <f>J60</f>
        <v>0</v>
      </c>
    </row>
    <row r="60" spans="1:10" ht="24.75" customHeight="1">
      <c r="A60" s="148" t="s">
        <v>273</v>
      </c>
      <c r="B60" s="33" t="s">
        <v>685</v>
      </c>
      <c r="C60" s="8" t="s">
        <v>232</v>
      </c>
      <c r="D60" s="193" t="s">
        <v>898</v>
      </c>
      <c r="E60" s="193" t="s">
        <v>612</v>
      </c>
      <c r="F60" s="35">
        <v>50</v>
      </c>
      <c r="G60" s="35">
        <v>50</v>
      </c>
      <c r="H60" s="35">
        <v>0</v>
      </c>
      <c r="I60" s="226">
        <f>SUM(H60/F60*100)</f>
        <v>0</v>
      </c>
      <c r="J60" s="226">
        <f>SUM(H60/G60*100)</f>
        <v>0</v>
      </c>
    </row>
    <row r="61" spans="1:10" s="101" customFormat="1" ht="67.5" customHeight="1">
      <c r="A61" s="148" t="s">
        <v>274</v>
      </c>
      <c r="B61" s="72" t="s">
        <v>6</v>
      </c>
      <c r="C61" s="8" t="s">
        <v>232</v>
      </c>
      <c r="D61" s="193" t="s">
        <v>882</v>
      </c>
      <c r="E61" s="193"/>
      <c r="F61" s="35">
        <f>F62</f>
        <v>60</v>
      </c>
      <c r="G61" s="35">
        <f>G62</f>
        <v>60</v>
      </c>
      <c r="H61" s="35">
        <f>H62</f>
        <v>0</v>
      </c>
      <c r="I61" s="225">
        <f>I62</f>
        <v>0</v>
      </c>
      <c r="J61" s="225">
        <f>J62</f>
        <v>0</v>
      </c>
    </row>
    <row r="62" spans="1:10" s="101" customFormat="1" ht="25.5" customHeight="1">
      <c r="A62" s="148" t="s">
        <v>275</v>
      </c>
      <c r="B62" s="33" t="s">
        <v>685</v>
      </c>
      <c r="C62" s="8" t="s">
        <v>232</v>
      </c>
      <c r="D62" s="193" t="s">
        <v>882</v>
      </c>
      <c r="E62" s="193" t="s">
        <v>612</v>
      </c>
      <c r="F62" s="35">
        <v>60</v>
      </c>
      <c r="G62" s="35">
        <v>60</v>
      </c>
      <c r="H62" s="35">
        <v>0</v>
      </c>
      <c r="I62" s="226">
        <f>SUM(H62/F62*100)</f>
        <v>0</v>
      </c>
      <c r="J62" s="226">
        <f>SUM(H62/G62*100)</f>
        <v>0</v>
      </c>
    </row>
    <row r="63" spans="1:10" s="208" customFormat="1" ht="105.75" customHeight="1">
      <c r="A63" s="11" t="s">
        <v>276</v>
      </c>
      <c r="B63" s="72" t="s">
        <v>235</v>
      </c>
      <c r="C63" s="196" t="s">
        <v>234</v>
      </c>
      <c r="D63" s="7" t="s">
        <v>883</v>
      </c>
      <c r="E63" s="193"/>
      <c r="F63" s="49">
        <f>SUM(F64)</f>
        <v>483.8</v>
      </c>
      <c r="G63" s="49">
        <f>SUM(G64)</f>
        <v>483.8</v>
      </c>
      <c r="H63" s="49">
        <f>SUM(H64)</f>
        <v>0</v>
      </c>
      <c r="I63" s="227">
        <f>SUM(I64)</f>
        <v>0</v>
      </c>
      <c r="J63" s="227">
        <f>SUM(J64)</f>
        <v>0</v>
      </c>
    </row>
    <row r="64" spans="1:10" s="208" customFormat="1" ht="27" customHeight="1">
      <c r="A64" s="11" t="s">
        <v>277</v>
      </c>
      <c r="B64" s="33" t="s">
        <v>685</v>
      </c>
      <c r="C64" s="196" t="s">
        <v>234</v>
      </c>
      <c r="D64" s="7" t="s">
        <v>883</v>
      </c>
      <c r="E64" s="193" t="s">
        <v>612</v>
      </c>
      <c r="F64" s="49">
        <v>483.8</v>
      </c>
      <c r="G64" s="49">
        <v>483.8</v>
      </c>
      <c r="H64" s="49">
        <v>0</v>
      </c>
      <c r="I64" s="226">
        <f>SUM(H64/F64*100)</f>
        <v>0</v>
      </c>
      <c r="J64" s="226">
        <f>SUM(H64/G64*100)</f>
        <v>0</v>
      </c>
    </row>
    <row r="65" spans="1:10" s="101" customFormat="1" ht="39" customHeight="1">
      <c r="A65" s="202" t="s">
        <v>278</v>
      </c>
      <c r="B65" s="72" t="s">
        <v>537</v>
      </c>
      <c r="C65" s="196" t="s">
        <v>519</v>
      </c>
      <c r="D65" s="53" t="s">
        <v>884</v>
      </c>
      <c r="E65" s="53"/>
      <c r="F65" s="49">
        <f>F66</f>
        <v>11612</v>
      </c>
      <c r="G65" s="49">
        <f>G66</f>
        <v>11612</v>
      </c>
      <c r="H65" s="49">
        <f>H66</f>
        <v>96</v>
      </c>
      <c r="I65" s="227">
        <f>I66</f>
        <v>0.826730967964175</v>
      </c>
      <c r="J65" s="227">
        <f>J66</f>
        <v>0.826730967964175</v>
      </c>
    </row>
    <row r="66" spans="1:10" s="101" customFormat="1" ht="27" customHeight="1">
      <c r="A66" s="202" t="s">
        <v>279</v>
      </c>
      <c r="B66" s="33" t="s">
        <v>685</v>
      </c>
      <c r="C66" s="196" t="s">
        <v>519</v>
      </c>
      <c r="D66" s="53" t="s">
        <v>884</v>
      </c>
      <c r="E66" s="53" t="s">
        <v>612</v>
      </c>
      <c r="F66" s="49">
        <v>11612</v>
      </c>
      <c r="G66" s="49">
        <v>11612</v>
      </c>
      <c r="H66" s="49">
        <v>96</v>
      </c>
      <c r="I66" s="226">
        <f>SUM(H66/F66*100)</f>
        <v>0.826730967964175</v>
      </c>
      <c r="J66" s="226">
        <f>SUM(H66/G66*100)</f>
        <v>0.826730967964175</v>
      </c>
    </row>
    <row r="67" spans="1:10" s="101" customFormat="1" ht="39" customHeight="1">
      <c r="A67" s="202" t="s">
        <v>280</v>
      </c>
      <c r="B67" s="72" t="s">
        <v>905</v>
      </c>
      <c r="C67" s="196" t="s">
        <v>519</v>
      </c>
      <c r="D67" s="53" t="s">
        <v>885</v>
      </c>
      <c r="E67" s="53"/>
      <c r="F67" s="49">
        <f>F68</f>
        <v>3053</v>
      </c>
      <c r="G67" s="49">
        <f>G68</f>
        <v>3053</v>
      </c>
      <c r="H67" s="49">
        <f>H68</f>
        <v>0</v>
      </c>
      <c r="I67" s="227">
        <f>I68</f>
        <v>0</v>
      </c>
      <c r="J67" s="227">
        <f>J68</f>
        <v>0</v>
      </c>
    </row>
    <row r="68" spans="1:10" s="101" customFormat="1" ht="27" customHeight="1">
      <c r="A68" s="202" t="s">
        <v>281</v>
      </c>
      <c r="B68" s="33" t="s">
        <v>685</v>
      </c>
      <c r="C68" s="196" t="s">
        <v>519</v>
      </c>
      <c r="D68" s="53" t="s">
        <v>885</v>
      </c>
      <c r="E68" s="53" t="s">
        <v>612</v>
      </c>
      <c r="F68" s="49">
        <v>3053</v>
      </c>
      <c r="G68" s="49">
        <v>3053</v>
      </c>
      <c r="H68" s="49">
        <v>0</v>
      </c>
      <c r="I68" s="226">
        <f>SUM(H68/F68*100)</f>
        <v>0</v>
      </c>
      <c r="J68" s="226">
        <f>SUM(H68/G68*100)</f>
        <v>0</v>
      </c>
    </row>
    <row r="69" spans="1:10" s="101" customFormat="1" ht="19.5" customHeight="1">
      <c r="A69" s="202" t="s">
        <v>282</v>
      </c>
      <c r="B69" s="72" t="s">
        <v>94</v>
      </c>
      <c r="C69" s="196" t="s">
        <v>519</v>
      </c>
      <c r="D69" s="53" t="s">
        <v>886</v>
      </c>
      <c r="E69" s="53"/>
      <c r="F69" s="49">
        <f>F70</f>
        <v>2330</v>
      </c>
      <c r="G69" s="49">
        <f>G70</f>
        <v>2330</v>
      </c>
      <c r="H69" s="49">
        <f>H70</f>
        <v>0</v>
      </c>
      <c r="I69" s="227">
        <f>I70</f>
        <v>0</v>
      </c>
      <c r="J69" s="227">
        <f>J70</f>
        <v>0</v>
      </c>
    </row>
    <row r="70" spans="1:10" s="101" customFormat="1" ht="24.75" customHeight="1">
      <c r="A70" s="202" t="s">
        <v>283</v>
      </c>
      <c r="B70" s="33" t="s">
        <v>685</v>
      </c>
      <c r="C70" s="196" t="s">
        <v>519</v>
      </c>
      <c r="D70" s="53" t="s">
        <v>886</v>
      </c>
      <c r="E70" s="53" t="s">
        <v>612</v>
      </c>
      <c r="F70" s="49">
        <v>2330</v>
      </c>
      <c r="G70" s="49">
        <v>2330</v>
      </c>
      <c r="H70" s="49">
        <v>0</v>
      </c>
      <c r="I70" s="226">
        <f>SUM(H70/F70*100)</f>
        <v>0</v>
      </c>
      <c r="J70" s="226">
        <f>SUM(H70/G70*100)</f>
        <v>0</v>
      </c>
    </row>
    <row r="71" spans="1:10" s="101" customFormat="1" ht="26.25" customHeight="1">
      <c r="A71" s="202" t="s">
        <v>284</v>
      </c>
      <c r="B71" s="72" t="s">
        <v>543</v>
      </c>
      <c r="C71" s="196" t="s">
        <v>519</v>
      </c>
      <c r="D71" s="53" t="s">
        <v>887</v>
      </c>
      <c r="E71" s="53"/>
      <c r="F71" s="49">
        <f>SUM(F72)</f>
        <v>15655</v>
      </c>
      <c r="G71" s="49">
        <f>SUM(G72)</f>
        <v>15655</v>
      </c>
      <c r="H71" s="49">
        <f>SUM(H72)</f>
        <v>175.5</v>
      </c>
      <c r="I71" s="49">
        <f>SUM(I72)</f>
        <v>1.1210475886298306</v>
      </c>
      <c r="J71" s="49">
        <f>SUM(J72)</f>
        <v>1.1210475886298306</v>
      </c>
    </row>
    <row r="72" spans="1:10" s="101" customFormat="1" ht="27" customHeight="1">
      <c r="A72" s="202" t="s">
        <v>285</v>
      </c>
      <c r="B72" s="33" t="s">
        <v>685</v>
      </c>
      <c r="C72" s="196" t="s">
        <v>519</v>
      </c>
      <c r="D72" s="53" t="s">
        <v>887</v>
      </c>
      <c r="E72" s="53" t="s">
        <v>612</v>
      </c>
      <c r="F72" s="49">
        <v>15655</v>
      </c>
      <c r="G72" s="49">
        <v>15655</v>
      </c>
      <c r="H72" s="49">
        <v>175.5</v>
      </c>
      <c r="I72" s="226">
        <f>SUM(H72/F72*100)</f>
        <v>1.1210475886298306</v>
      </c>
      <c r="J72" s="226">
        <f>SUM(H72/G72*100)</f>
        <v>1.1210475886298306</v>
      </c>
    </row>
    <row r="73" spans="1:10" s="101" customFormat="1" ht="39" customHeight="1">
      <c r="A73" s="202" t="s">
        <v>286</v>
      </c>
      <c r="B73" s="72" t="s">
        <v>906</v>
      </c>
      <c r="C73" s="196" t="s">
        <v>519</v>
      </c>
      <c r="D73" s="53" t="s">
        <v>239</v>
      </c>
      <c r="E73" s="53"/>
      <c r="F73" s="49">
        <f>SUM(F74)</f>
        <v>1257.3</v>
      </c>
      <c r="G73" s="49">
        <f>SUM(G74)</f>
        <v>1257.3</v>
      </c>
      <c r="H73" s="49">
        <f>SUM(H74)</f>
        <v>0</v>
      </c>
      <c r="I73" s="227">
        <f>SUM(I74)</f>
        <v>0</v>
      </c>
      <c r="J73" s="227">
        <f>SUM(J74)</f>
        <v>0</v>
      </c>
    </row>
    <row r="74" spans="1:10" s="101" customFormat="1" ht="27" customHeight="1">
      <c r="A74" s="202" t="s">
        <v>287</v>
      </c>
      <c r="B74" s="33" t="s">
        <v>907</v>
      </c>
      <c r="C74" s="196" t="s">
        <v>519</v>
      </c>
      <c r="D74" s="53" t="s">
        <v>239</v>
      </c>
      <c r="E74" s="53" t="s">
        <v>511</v>
      </c>
      <c r="F74" s="49">
        <v>1257.3</v>
      </c>
      <c r="G74" s="49">
        <v>1257.3</v>
      </c>
      <c r="H74" s="49">
        <v>0</v>
      </c>
      <c r="I74" s="226">
        <f>SUM(H74/F74*100)</f>
        <v>0</v>
      </c>
      <c r="J74" s="226">
        <f>SUM(H74/G74*100)</f>
        <v>0</v>
      </c>
    </row>
    <row r="75" spans="1:11" s="101" customFormat="1" ht="51" customHeight="1">
      <c r="A75" s="148" t="s">
        <v>289</v>
      </c>
      <c r="B75" s="72" t="s">
        <v>599</v>
      </c>
      <c r="C75" s="8" t="s">
        <v>224</v>
      </c>
      <c r="D75" s="7" t="s">
        <v>888</v>
      </c>
      <c r="E75" s="193"/>
      <c r="F75" s="35">
        <f>F76</f>
        <v>60</v>
      </c>
      <c r="G75" s="35">
        <f>G76</f>
        <v>60</v>
      </c>
      <c r="H75" s="35">
        <f>H76</f>
        <v>0</v>
      </c>
      <c r="I75" s="225">
        <f>I76</f>
        <v>0</v>
      </c>
      <c r="J75" s="225">
        <f>J76</f>
        <v>0</v>
      </c>
      <c r="K75" s="209"/>
    </row>
    <row r="76" spans="1:11" s="101" customFormat="1" ht="25.5" customHeight="1">
      <c r="A76" s="148" t="s">
        <v>288</v>
      </c>
      <c r="B76" s="33" t="s">
        <v>685</v>
      </c>
      <c r="C76" s="8" t="s">
        <v>224</v>
      </c>
      <c r="D76" s="7" t="s">
        <v>888</v>
      </c>
      <c r="E76" s="193" t="s">
        <v>612</v>
      </c>
      <c r="F76" s="35">
        <v>60</v>
      </c>
      <c r="G76" s="35">
        <v>60</v>
      </c>
      <c r="H76" s="35">
        <v>0</v>
      </c>
      <c r="I76" s="226">
        <f>SUM(H76/F76*100)</f>
        <v>0</v>
      </c>
      <c r="J76" s="226">
        <f>SUM(H76/G76*100)</f>
        <v>0</v>
      </c>
      <c r="K76" s="209"/>
    </row>
    <row r="77" spans="1:10" s="101" customFormat="1" ht="42" customHeight="1">
      <c r="A77" s="148" t="s">
        <v>290</v>
      </c>
      <c r="B77" s="72" t="s">
        <v>240</v>
      </c>
      <c r="C77" s="8" t="s">
        <v>369</v>
      </c>
      <c r="D77" s="7" t="s">
        <v>889</v>
      </c>
      <c r="E77" s="193"/>
      <c r="F77" s="35">
        <f>F78</f>
        <v>1716.4</v>
      </c>
      <c r="G77" s="35">
        <f>G78</f>
        <v>1716.4</v>
      </c>
      <c r="H77" s="35">
        <f>H78</f>
        <v>587.8</v>
      </c>
      <c r="I77" s="225">
        <f>I78</f>
        <v>34.24609648100675</v>
      </c>
      <c r="J77" s="225">
        <f>J78</f>
        <v>34.24609648100675</v>
      </c>
    </row>
    <row r="78" spans="1:10" s="101" customFormat="1" ht="26.25" customHeight="1">
      <c r="A78" s="148" t="s">
        <v>291</v>
      </c>
      <c r="B78" s="33" t="s">
        <v>685</v>
      </c>
      <c r="C78" s="8" t="s">
        <v>369</v>
      </c>
      <c r="D78" s="7" t="s">
        <v>889</v>
      </c>
      <c r="E78" s="193" t="s">
        <v>612</v>
      </c>
      <c r="F78" s="35">
        <v>1716.4</v>
      </c>
      <c r="G78" s="35">
        <v>1716.4</v>
      </c>
      <c r="H78" s="35">
        <v>587.8</v>
      </c>
      <c r="I78" s="226">
        <f>SUM(H78/F78*100)</f>
        <v>34.24609648100675</v>
      </c>
      <c r="J78" s="226">
        <f>SUM(H78/G78*100)</f>
        <v>34.24609648100675</v>
      </c>
    </row>
    <row r="79" spans="1:10" ht="39.75" customHeight="1">
      <c r="A79" s="148" t="s">
        <v>292</v>
      </c>
      <c r="B79" s="72" t="s">
        <v>560</v>
      </c>
      <c r="C79" s="8" t="s">
        <v>369</v>
      </c>
      <c r="D79" s="7" t="s">
        <v>890</v>
      </c>
      <c r="E79" s="193"/>
      <c r="F79" s="35">
        <f>SUM(F80)</f>
        <v>505</v>
      </c>
      <c r="G79" s="35">
        <f>SUM(G80)</f>
        <v>505</v>
      </c>
      <c r="H79" s="35">
        <f>SUM(H80)</f>
        <v>55</v>
      </c>
      <c r="I79" s="225">
        <f>SUM(I80)</f>
        <v>10.891089108910892</v>
      </c>
      <c r="J79" s="225">
        <f>SUM(J80)</f>
        <v>10.891089108910892</v>
      </c>
    </row>
    <row r="80" spans="1:10" ht="26.25" customHeight="1">
      <c r="A80" s="148" t="s">
        <v>293</v>
      </c>
      <c r="B80" s="33" t="s">
        <v>685</v>
      </c>
      <c r="C80" s="8" t="s">
        <v>369</v>
      </c>
      <c r="D80" s="7" t="s">
        <v>890</v>
      </c>
      <c r="E80" s="193" t="s">
        <v>612</v>
      </c>
      <c r="F80" s="35">
        <v>505</v>
      </c>
      <c r="G80" s="35">
        <v>505</v>
      </c>
      <c r="H80" s="35">
        <v>55</v>
      </c>
      <c r="I80" s="226">
        <f>SUM(H80/F80*100)</f>
        <v>10.891089108910892</v>
      </c>
      <c r="J80" s="226">
        <f>SUM(H80/G80*100)</f>
        <v>10.891089108910892</v>
      </c>
    </row>
    <row r="81" spans="1:10" s="101" customFormat="1" ht="40.5" customHeight="1">
      <c r="A81" s="11" t="s">
        <v>294</v>
      </c>
      <c r="B81" s="72" t="s">
        <v>96</v>
      </c>
      <c r="C81" s="8" t="s">
        <v>395</v>
      </c>
      <c r="D81" s="7" t="s">
        <v>891</v>
      </c>
      <c r="E81" s="193"/>
      <c r="F81" s="35">
        <f>F82</f>
        <v>500</v>
      </c>
      <c r="G81" s="35">
        <f>G82</f>
        <v>500</v>
      </c>
      <c r="H81" s="35">
        <f>H82</f>
        <v>205.5</v>
      </c>
      <c r="I81" s="225">
        <f>I82</f>
        <v>41.099999999999994</v>
      </c>
      <c r="J81" s="225">
        <f>J82</f>
        <v>41.099999999999994</v>
      </c>
    </row>
    <row r="82" spans="1:10" s="101" customFormat="1" ht="24.75" customHeight="1">
      <c r="A82" s="210" t="s">
        <v>295</v>
      </c>
      <c r="B82" s="33" t="s">
        <v>685</v>
      </c>
      <c r="C82" s="8" t="s">
        <v>395</v>
      </c>
      <c r="D82" s="7" t="s">
        <v>891</v>
      </c>
      <c r="E82" s="193" t="s">
        <v>612</v>
      </c>
      <c r="F82" s="35">
        <v>500</v>
      </c>
      <c r="G82" s="35">
        <v>500</v>
      </c>
      <c r="H82" s="35">
        <v>205.5</v>
      </c>
      <c r="I82" s="226">
        <f>SUM(H82/F82*100)</f>
        <v>41.099999999999994</v>
      </c>
      <c r="J82" s="226">
        <f>SUM(H82/G82*100)</f>
        <v>41.099999999999994</v>
      </c>
    </row>
    <row r="83" spans="1:10" s="101" customFormat="1" ht="24.75" customHeight="1">
      <c r="A83" s="11" t="s">
        <v>296</v>
      </c>
      <c r="B83" s="72" t="s">
        <v>908</v>
      </c>
      <c r="C83" s="8" t="s">
        <v>395</v>
      </c>
      <c r="D83" s="7" t="s">
        <v>892</v>
      </c>
      <c r="E83" s="193"/>
      <c r="F83" s="35">
        <f>F84</f>
        <v>1781</v>
      </c>
      <c r="G83" s="35">
        <f>G84</f>
        <v>1781</v>
      </c>
      <c r="H83" s="35">
        <f>H84</f>
        <v>109.5</v>
      </c>
      <c r="I83" s="225">
        <f>I84</f>
        <v>6.148231330713083</v>
      </c>
      <c r="J83" s="225">
        <f>J84</f>
        <v>6.148231330713083</v>
      </c>
    </row>
    <row r="84" spans="1:10" s="101" customFormat="1" ht="24.75" customHeight="1">
      <c r="A84" s="210" t="s">
        <v>297</v>
      </c>
      <c r="B84" s="33" t="s">
        <v>685</v>
      </c>
      <c r="C84" s="8" t="s">
        <v>395</v>
      </c>
      <c r="D84" s="7" t="s">
        <v>892</v>
      </c>
      <c r="E84" s="193" t="s">
        <v>612</v>
      </c>
      <c r="F84" s="35">
        <v>1781</v>
      </c>
      <c r="G84" s="35">
        <v>1781</v>
      </c>
      <c r="H84" s="35">
        <v>109.5</v>
      </c>
      <c r="I84" s="226">
        <f>SUM(H84/F84*100)</f>
        <v>6.148231330713083</v>
      </c>
      <c r="J84" s="226">
        <f>SUM(H84/G84*100)</f>
        <v>6.148231330713083</v>
      </c>
    </row>
    <row r="85" spans="1:10" s="101" customFormat="1" ht="38.25" customHeight="1">
      <c r="A85" s="11" t="s">
        <v>298</v>
      </c>
      <c r="B85" s="72" t="s">
        <v>568</v>
      </c>
      <c r="C85" s="196" t="s">
        <v>243</v>
      </c>
      <c r="D85" s="53" t="s">
        <v>893</v>
      </c>
      <c r="E85" s="192"/>
      <c r="F85" s="49">
        <f>SUM(F86)</f>
        <v>765.4</v>
      </c>
      <c r="G85" s="49">
        <f>SUM(G86)</f>
        <v>765.4</v>
      </c>
      <c r="H85" s="49">
        <f>SUM(H86)</f>
        <v>39.3</v>
      </c>
      <c r="I85" s="227">
        <f>SUM(I86)</f>
        <v>5.134570159393781</v>
      </c>
      <c r="J85" s="227">
        <f>SUM(J86)</f>
        <v>5.134570159393781</v>
      </c>
    </row>
    <row r="86" spans="1:10" s="101" customFormat="1" ht="24.75" customHeight="1">
      <c r="A86" s="210" t="s">
        <v>299</v>
      </c>
      <c r="B86" s="38" t="s">
        <v>845</v>
      </c>
      <c r="C86" s="196" t="s">
        <v>243</v>
      </c>
      <c r="D86" s="53" t="s">
        <v>893</v>
      </c>
      <c r="E86" s="53" t="s">
        <v>896</v>
      </c>
      <c r="F86" s="49">
        <v>765.4</v>
      </c>
      <c r="G86" s="49">
        <v>765.4</v>
      </c>
      <c r="H86" s="49">
        <v>39.3</v>
      </c>
      <c r="I86" s="226">
        <f>SUM(H86/F86*100)</f>
        <v>5.134570159393781</v>
      </c>
      <c r="J86" s="226">
        <f>SUM(H86/G86*100)</f>
        <v>5.134570159393781</v>
      </c>
    </row>
    <row r="87" spans="1:10" s="101" customFormat="1" ht="25.5">
      <c r="A87" s="38" t="s">
        <v>300</v>
      </c>
      <c r="B87" s="72" t="s">
        <v>161</v>
      </c>
      <c r="C87" s="196" t="s">
        <v>368</v>
      </c>
      <c r="D87" s="53" t="s">
        <v>616</v>
      </c>
      <c r="E87" s="53"/>
      <c r="F87" s="49">
        <f>F88+F89</f>
        <v>2272</v>
      </c>
      <c r="G87" s="49">
        <f>G88+G89</f>
        <v>2272</v>
      </c>
      <c r="H87" s="49">
        <f>H88+H89</f>
        <v>526.8</v>
      </c>
      <c r="I87" s="227">
        <f>I88</f>
        <v>23.734549043568173</v>
      </c>
      <c r="J87" s="227">
        <f>J88</f>
        <v>23.734549043568173</v>
      </c>
    </row>
    <row r="88" spans="1:10" s="101" customFormat="1" ht="27.75" customHeight="1">
      <c r="A88" s="38" t="s">
        <v>301</v>
      </c>
      <c r="B88" s="154" t="s">
        <v>847</v>
      </c>
      <c r="C88" s="196" t="s">
        <v>368</v>
      </c>
      <c r="D88" s="53" t="s">
        <v>616</v>
      </c>
      <c r="E88" s="53" t="s">
        <v>872</v>
      </c>
      <c r="F88" s="49">
        <v>2127.7</v>
      </c>
      <c r="G88" s="49">
        <v>2127.7</v>
      </c>
      <c r="H88" s="49">
        <v>505</v>
      </c>
      <c r="I88" s="226">
        <f>SUM(H88/F88*100)</f>
        <v>23.734549043568173</v>
      </c>
      <c r="J88" s="226">
        <f>SUM(H88/G88*100)</f>
        <v>23.734549043568173</v>
      </c>
    </row>
    <row r="89" spans="1:10" s="101" customFormat="1" ht="27.75" customHeight="1">
      <c r="A89" s="38" t="s">
        <v>909</v>
      </c>
      <c r="B89" s="33" t="s">
        <v>685</v>
      </c>
      <c r="C89" s="196" t="s">
        <v>368</v>
      </c>
      <c r="D89" s="53" t="s">
        <v>616</v>
      </c>
      <c r="E89" s="53" t="s">
        <v>612</v>
      </c>
      <c r="F89" s="49">
        <v>144.3</v>
      </c>
      <c r="G89" s="49">
        <v>144.3</v>
      </c>
      <c r="H89" s="49">
        <v>21.8</v>
      </c>
      <c r="I89" s="226">
        <f>SUM(H89/F89*100)</f>
        <v>15.107415107415106</v>
      </c>
      <c r="J89" s="226">
        <f>SUM(H89/G89*100)</f>
        <v>15.107415107415106</v>
      </c>
    </row>
    <row r="90" spans="1:10" s="101" customFormat="1" ht="45" customHeight="1">
      <c r="A90" s="11" t="s">
        <v>302</v>
      </c>
      <c r="B90" s="38" t="s">
        <v>844</v>
      </c>
      <c r="C90" s="8" t="s">
        <v>368</v>
      </c>
      <c r="D90" s="7" t="s">
        <v>894</v>
      </c>
      <c r="E90" s="193"/>
      <c r="F90" s="35">
        <f>F91</f>
        <v>6369.7</v>
      </c>
      <c r="G90" s="35">
        <f>G91</f>
        <v>6369.7</v>
      </c>
      <c r="H90" s="35">
        <f>H91</f>
        <v>1622.4</v>
      </c>
      <c r="I90" s="225">
        <f>I91</f>
        <v>25.470587311804326</v>
      </c>
      <c r="J90" s="225">
        <f>J91</f>
        <v>25.470587311804326</v>
      </c>
    </row>
    <row r="91" spans="1:10" s="208" customFormat="1" ht="30" customHeight="1">
      <c r="A91" s="11" t="s">
        <v>303</v>
      </c>
      <c r="B91" s="38" t="s">
        <v>845</v>
      </c>
      <c r="C91" s="8" t="s">
        <v>368</v>
      </c>
      <c r="D91" s="7" t="s">
        <v>895</v>
      </c>
      <c r="E91" s="193" t="s">
        <v>896</v>
      </c>
      <c r="F91" s="35">
        <v>6369.7</v>
      </c>
      <c r="G91" s="35">
        <v>6369.7</v>
      </c>
      <c r="H91" s="35">
        <v>1622.4</v>
      </c>
      <c r="I91" s="226">
        <f>SUM(H91/F91*100)</f>
        <v>25.470587311804326</v>
      </c>
      <c r="J91" s="226">
        <f>SUM(H91/G91*100)</f>
        <v>25.470587311804326</v>
      </c>
    </row>
    <row r="92" spans="1:10" s="208" customFormat="1" ht="42.75" customHeight="1">
      <c r="A92" s="11" t="s">
        <v>304</v>
      </c>
      <c r="B92" s="72" t="s">
        <v>846</v>
      </c>
      <c r="C92" s="8" t="s">
        <v>368</v>
      </c>
      <c r="D92" s="7" t="s">
        <v>614</v>
      </c>
      <c r="E92" s="193"/>
      <c r="F92" s="35">
        <f>F93</f>
        <v>2898.4</v>
      </c>
      <c r="G92" s="35">
        <f>G93</f>
        <v>2898.4</v>
      </c>
      <c r="H92" s="35">
        <f>H93</f>
        <v>614.4</v>
      </c>
      <c r="I92" s="225">
        <f>I93</f>
        <v>21.197902290919128</v>
      </c>
      <c r="J92" s="225">
        <f>J93</f>
        <v>21.197902290919128</v>
      </c>
    </row>
    <row r="93" spans="1:10" s="208" customFormat="1" ht="28.5" customHeight="1">
      <c r="A93" s="11" t="s">
        <v>305</v>
      </c>
      <c r="B93" s="38" t="s">
        <v>845</v>
      </c>
      <c r="C93" s="8" t="s">
        <v>368</v>
      </c>
      <c r="D93" s="7" t="s">
        <v>614</v>
      </c>
      <c r="E93" s="193" t="s">
        <v>896</v>
      </c>
      <c r="F93" s="35">
        <v>2898.4</v>
      </c>
      <c r="G93" s="35">
        <v>2898.4</v>
      </c>
      <c r="H93" s="35">
        <v>614.4</v>
      </c>
      <c r="I93" s="226">
        <f>SUM(H93/F93*100)</f>
        <v>21.197902290919128</v>
      </c>
      <c r="J93" s="226">
        <f>SUM(H93/G93*100)</f>
        <v>21.197902290919128</v>
      </c>
    </row>
    <row r="94" spans="1:10" s="208" customFormat="1" ht="37.5" customHeight="1">
      <c r="A94" s="11" t="s">
        <v>306</v>
      </c>
      <c r="B94" s="72" t="s">
        <v>99</v>
      </c>
      <c r="C94" s="8" t="s">
        <v>7</v>
      </c>
      <c r="D94" s="181" t="s">
        <v>617</v>
      </c>
      <c r="E94" s="193"/>
      <c r="F94" s="35">
        <f>F95</f>
        <v>2627</v>
      </c>
      <c r="G94" s="35">
        <f>G95</f>
        <v>2627</v>
      </c>
      <c r="H94" s="35">
        <f>H95</f>
        <v>122.5</v>
      </c>
      <c r="I94" s="225">
        <f>I95</f>
        <v>4.663113818043396</v>
      </c>
      <c r="J94" s="225">
        <f>J95</f>
        <v>4.663113818043396</v>
      </c>
    </row>
    <row r="95" spans="1:10" s="208" customFormat="1" ht="24.75" customHeight="1">
      <c r="A95" s="11" t="s">
        <v>307</v>
      </c>
      <c r="B95" s="33" t="s">
        <v>685</v>
      </c>
      <c r="C95" s="8" t="s">
        <v>7</v>
      </c>
      <c r="D95" s="181" t="s">
        <v>617</v>
      </c>
      <c r="E95" s="193" t="s">
        <v>612</v>
      </c>
      <c r="F95" s="35">
        <v>2627</v>
      </c>
      <c r="G95" s="35">
        <v>2627</v>
      </c>
      <c r="H95" s="35">
        <v>122.5</v>
      </c>
      <c r="I95" s="226">
        <f>SUM(H95/F95*100)</f>
        <v>4.663113818043396</v>
      </c>
      <c r="J95" s="226">
        <f>SUM(H95/G95*100)</f>
        <v>4.663113818043396</v>
      </c>
    </row>
    <row r="96" spans="1:10" s="208" customFormat="1" ht="26.25" customHeight="1">
      <c r="A96" s="38" t="s">
        <v>308</v>
      </c>
      <c r="B96" s="72" t="s">
        <v>166</v>
      </c>
      <c r="C96" s="196" t="s">
        <v>450</v>
      </c>
      <c r="D96" s="181" t="s">
        <v>618</v>
      </c>
      <c r="E96" s="53"/>
      <c r="F96" s="49">
        <f>F97</f>
        <v>795</v>
      </c>
      <c r="G96" s="49">
        <f>G97</f>
        <v>795</v>
      </c>
      <c r="H96" s="49">
        <f>H97</f>
        <v>156</v>
      </c>
      <c r="I96" s="227">
        <f>I97</f>
        <v>19.622641509433965</v>
      </c>
      <c r="J96" s="227">
        <f>J97</f>
        <v>19.622641509433965</v>
      </c>
    </row>
    <row r="97" spans="1:10" s="208" customFormat="1" ht="25.5" customHeight="1">
      <c r="A97" s="38" t="s">
        <v>309</v>
      </c>
      <c r="B97" s="33" t="s">
        <v>685</v>
      </c>
      <c r="C97" s="196" t="s">
        <v>450</v>
      </c>
      <c r="D97" s="181" t="s">
        <v>618</v>
      </c>
      <c r="E97" s="53" t="s">
        <v>612</v>
      </c>
      <c r="F97" s="49">
        <v>795</v>
      </c>
      <c r="G97" s="49">
        <v>795</v>
      </c>
      <c r="H97" s="49">
        <v>156</v>
      </c>
      <c r="I97" s="226">
        <f>SUM(H97/F97*100)</f>
        <v>19.622641509433965</v>
      </c>
      <c r="J97" s="226">
        <f>SUM(H97/G97*100)</f>
        <v>19.622641509433965</v>
      </c>
    </row>
    <row r="98" spans="1:10" s="208" customFormat="1" ht="27.75" customHeight="1">
      <c r="A98" s="11" t="s">
        <v>310</v>
      </c>
      <c r="B98" s="72" t="s">
        <v>135</v>
      </c>
      <c r="C98" s="8" t="s">
        <v>450</v>
      </c>
      <c r="D98" s="7" t="s">
        <v>897</v>
      </c>
      <c r="E98" s="193"/>
      <c r="F98" s="35">
        <f>F99</f>
        <v>190</v>
      </c>
      <c r="G98" s="35">
        <f>G99</f>
        <v>190</v>
      </c>
      <c r="H98" s="35">
        <f>H99</f>
        <v>8</v>
      </c>
      <c r="I98" s="225">
        <f>I99</f>
        <v>4.2105263157894735</v>
      </c>
      <c r="J98" s="225">
        <f>J99</f>
        <v>4.2105263157894735</v>
      </c>
    </row>
    <row r="99" spans="1:10" s="208" customFormat="1" ht="24.75" customHeight="1">
      <c r="A99" s="11" t="s">
        <v>311</v>
      </c>
      <c r="B99" s="33" t="s">
        <v>685</v>
      </c>
      <c r="C99" s="8" t="s">
        <v>450</v>
      </c>
      <c r="D99" s="7" t="s">
        <v>897</v>
      </c>
      <c r="E99" s="193" t="s">
        <v>612</v>
      </c>
      <c r="F99" s="35">
        <v>190</v>
      </c>
      <c r="G99" s="35">
        <v>190</v>
      </c>
      <c r="H99" s="35">
        <v>8</v>
      </c>
      <c r="I99" s="226">
        <f>SUM(H99/F99*100)</f>
        <v>4.2105263157894735</v>
      </c>
      <c r="J99" s="226">
        <f>SUM(H99/G99*100)</f>
        <v>4.2105263157894735</v>
      </c>
    </row>
    <row r="100" spans="1:11" ht="15.75">
      <c r="A100" s="211"/>
      <c r="B100" s="212" t="s">
        <v>247</v>
      </c>
      <c r="C100" s="213"/>
      <c r="D100" s="214"/>
      <c r="E100" s="215"/>
      <c r="F100" s="43">
        <f>SUM(F18+F28+F31)</f>
        <v>72614.1</v>
      </c>
      <c r="G100" s="43">
        <f>SUM(G18+G28+G31)</f>
        <v>72614.1</v>
      </c>
      <c r="H100" s="43">
        <f>SUM(H18+H28+H31)</f>
        <v>7624.4</v>
      </c>
      <c r="I100" s="229">
        <f>SUM(H100/F100*100)</f>
        <v>10.499889139987962</v>
      </c>
      <c r="J100" s="229">
        <f>SUM(H100/G100*100)</f>
        <v>10.499889139987962</v>
      </c>
      <c r="K100" s="123"/>
    </row>
    <row r="101" spans="1:9" ht="19.5" customHeight="1">
      <c r="A101" s="216"/>
      <c r="B101" s="217"/>
      <c r="C101" s="218"/>
      <c r="D101" s="216"/>
      <c r="E101" s="219"/>
      <c r="F101" s="219"/>
      <c r="G101" s="219"/>
      <c r="H101" s="209"/>
      <c r="I101" s="123"/>
    </row>
    <row r="102" spans="1:8" ht="13.5" customHeight="1">
      <c r="A102" s="304"/>
      <c r="B102" s="304"/>
      <c r="C102" s="304"/>
      <c r="D102" s="304"/>
      <c r="E102" s="304"/>
      <c r="F102" s="304"/>
      <c r="G102" s="304"/>
      <c r="H102" s="304"/>
    </row>
    <row r="103" spans="1:3" ht="12" customHeight="1">
      <c r="A103" s="125"/>
      <c r="B103" s="125"/>
      <c r="C103" s="125"/>
    </row>
    <row r="104" spans="1:8" ht="12.75" customHeight="1">
      <c r="A104" s="304"/>
      <c r="B104" s="304"/>
      <c r="C104" s="304"/>
      <c r="D104" s="304"/>
      <c r="E104" s="304"/>
      <c r="F104" s="304"/>
      <c r="G104" s="304"/>
      <c r="H104" s="304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2:H102"/>
    <mergeCell ref="A104:H104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299" t="s">
        <v>488</v>
      </c>
      <c r="B1" s="299"/>
      <c r="C1" s="299"/>
      <c r="D1" s="299"/>
    </row>
    <row r="2" spans="1:4" ht="12.75" hidden="1">
      <c r="A2" s="299" t="s">
        <v>128</v>
      </c>
      <c r="B2" s="299"/>
      <c r="C2" s="299"/>
      <c r="D2" s="299"/>
    </row>
    <row r="3" spans="1:4" ht="12.75" hidden="1">
      <c r="A3" s="299" t="s">
        <v>348</v>
      </c>
      <c r="B3" s="299"/>
      <c r="C3" s="299"/>
      <c r="D3" s="299"/>
    </row>
    <row r="4" spans="1:4" ht="12.75" hidden="1">
      <c r="A4" s="299" t="s">
        <v>249</v>
      </c>
      <c r="B4" s="299"/>
      <c r="C4" s="299"/>
      <c r="D4" s="299"/>
    </row>
    <row r="5" spans="1:4" ht="12.75" hidden="1">
      <c r="A5" s="299" t="s">
        <v>129</v>
      </c>
      <c r="B5" s="299"/>
      <c r="C5" s="299"/>
      <c r="D5" s="299"/>
    </row>
    <row r="6" spans="1:4" ht="12.75" hidden="1">
      <c r="A6" s="299" t="s">
        <v>130</v>
      </c>
      <c r="B6" s="299"/>
      <c r="C6" s="299"/>
      <c r="D6" s="299"/>
    </row>
    <row r="7" spans="1:4" ht="20.25" customHeight="1">
      <c r="A7" s="260" t="s">
        <v>248</v>
      </c>
      <c r="B7" s="280"/>
      <c r="C7" s="280"/>
      <c r="D7" s="280"/>
    </row>
    <row r="8" spans="1:4" ht="15" customHeight="1">
      <c r="A8" s="260" t="s">
        <v>340</v>
      </c>
      <c r="B8" s="280"/>
      <c r="C8" s="280"/>
      <c r="D8" s="280"/>
    </row>
    <row r="9" spans="1:4" ht="14.25" customHeight="1">
      <c r="A9" s="260" t="s">
        <v>865</v>
      </c>
      <c r="B9" s="280"/>
      <c r="C9" s="280"/>
      <c r="D9" s="280"/>
    </row>
    <row r="10" spans="1:4" ht="14.25" customHeight="1">
      <c r="A10" s="260" t="s">
        <v>316</v>
      </c>
      <c r="B10" s="280"/>
      <c r="C10" s="280"/>
      <c r="D10" s="280"/>
    </row>
    <row r="11" spans="1:4" ht="20.25" customHeight="1">
      <c r="A11" s="261" t="s">
        <v>465</v>
      </c>
      <c r="B11" s="312"/>
      <c r="C11" s="312"/>
      <c r="D11" s="312"/>
    </row>
    <row r="12" spans="1:4" ht="68.25" customHeight="1">
      <c r="A12" s="220"/>
      <c r="B12" s="1" t="s">
        <v>8</v>
      </c>
      <c r="C12" s="1" t="s">
        <v>317</v>
      </c>
      <c r="D12" s="2" t="s">
        <v>255</v>
      </c>
    </row>
    <row r="13" spans="1:4" ht="18" customHeight="1">
      <c r="A13" s="220" t="s">
        <v>137</v>
      </c>
      <c r="B13" s="42" t="s">
        <v>55</v>
      </c>
      <c r="C13" s="138" t="s">
        <v>216</v>
      </c>
      <c r="D13" s="230">
        <f>SUM(D14+D15+D16+D17+D18+D19)</f>
        <v>3305.7</v>
      </c>
    </row>
    <row r="14" spans="1:4" s="180" customFormat="1" ht="31.5" customHeight="1">
      <c r="A14" s="222" t="s">
        <v>217</v>
      </c>
      <c r="B14" s="6" t="s">
        <v>29</v>
      </c>
      <c r="C14" s="232" t="s">
        <v>343</v>
      </c>
      <c r="D14" s="233">
        <v>272</v>
      </c>
    </row>
    <row r="15" spans="1:4" s="180" customFormat="1" ht="31.5" customHeight="1">
      <c r="A15" s="234" t="s">
        <v>226</v>
      </c>
      <c r="B15" s="6" t="s">
        <v>88</v>
      </c>
      <c r="C15" s="232" t="s">
        <v>507</v>
      </c>
      <c r="D15" s="233">
        <v>284.4</v>
      </c>
    </row>
    <row r="16" spans="1:4" s="180" customFormat="1" ht="43.5" customHeight="1">
      <c r="A16" s="234" t="s">
        <v>227</v>
      </c>
      <c r="B16" s="6" t="s">
        <v>34</v>
      </c>
      <c r="C16" s="232" t="s">
        <v>118</v>
      </c>
      <c r="D16" s="235">
        <v>2491.6</v>
      </c>
    </row>
    <row r="17" spans="1:4" s="180" customFormat="1" ht="16.5" customHeight="1">
      <c r="A17" s="318" t="s">
        <v>312</v>
      </c>
      <c r="B17" s="33" t="s">
        <v>681</v>
      </c>
      <c r="C17" s="232" t="s">
        <v>900</v>
      </c>
      <c r="D17" s="235">
        <v>0</v>
      </c>
    </row>
    <row r="18" spans="1:4" s="180" customFormat="1" ht="18" customHeight="1">
      <c r="A18" s="318" t="s">
        <v>910</v>
      </c>
      <c r="B18" s="236" t="s">
        <v>719</v>
      </c>
      <c r="C18" s="232" t="s">
        <v>902</v>
      </c>
      <c r="D18" s="235">
        <v>0</v>
      </c>
    </row>
    <row r="19" spans="1:4" s="180" customFormat="1" ht="19.5" customHeight="1">
      <c r="A19" s="318" t="s">
        <v>911</v>
      </c>
      <c r="B19" s="236" t="s">
        <v>45</v>
      </c>
      <c r="C19" s="232" t="s">
        <v>78</v>
      </c>
      <c r="D19" s="233">
        <v>257.7</v>
      </c>
    </row>
    <row r="20" spans="1:4" ht="32.25" customHeight="1">
      <c r="A20" s="220" t="s">
        <v>139</v>
      </c>
      <c r="B20" s="152" t="s">
        <v>46</v>
      </c>
      <c r="C20" s="138" t="s">
        <v>231</v>
      </c>
      <c r="D20" s="231">
        <f>SUM(D21)</f>
        <v>0</v>
      </c>
    </row>
    <row r="21" spans="1:4" s="180" customFormat="1" ht="33" customHeight="1">
      <c r="A21" s="222" t="s">
        <v>218</v>
      </c>
      <c r="B21" s="33" t="s">
        <v>5</v>
      </c>
      <c r="C21" s="232" t="s">
        <v>232</v>
      </c>
      <c r="D21" s="233">
        <v>0</v>
      </c>
    </row>
    <row r="22" spans="1:4" ht="18" customHeight="1">
      <c r="A22" s="220" t="s">
        <v>141</v>
      </c>
      <c r="B22" s="32" t="s">
        <v>163</v>
      </c>
      <c r="C22" s="138" t="s">
        <v>233</v>
      </c>
      <c r="D22" s="231">
        <f>SUM(D23)</f>
        <v>0</v>
      </c>
    </row>
    <row r="23" spans="1:4" s="180" customFormat="1" ht="15.75" customHeight="1">
      <c r="A23" s="222" t="s">
        <v>313</v>
      </c>
      <c r="B23" s="38" t="s">
        <v>454</v>
      </c>
      <c r="C23" s="232" t="s">
        <v>234</v>
      </c>
      <c r="D23" s="233">
        <v>0</v>
      </c>
    </row>
    <row r="24" spans="1:4" ht="19.5" customHeight="1">
      <c r="A24" s="220" t="s">
        <v>143</v>
      </c>
      <c r="B24" s="32" t="s">
        <v>47</v>
      </c>
      <c r="C24" s="138" t="s">
        <v>236</v>
      </c>
      <c r="D24" s="231">
        <f>SUM(D25)</f>
        <v>271.5</v>
      </c>
    </row>
    <row r="25" spans="1:4" s="180" customFormat="1" ht="17.25" customHeight="1">
      <c r="A25" s="222" t="s">
        <v>238</v>
      </c>
      <c r="B25" s="38" t="s">
        <v>93</v>
      </c>
      <c r="C25" s="232" t="s">
        <v>519</v>
      </c>
      <c r="D25" s="233">
        <v>271.5</v>
      </c>
    </row>
    <row r="26" spans="1:4" ht="15.75" customHeight="1">
      <c r="A26" s="220" t="s">
        <v>145</v>
      </c>
      <c r="B26" s="32" t="s">
        <v>48</v>
      </c>
      <c r="C26" s="138" t="s">
        <v>223</v>
      </c>
      <c r="D26" s="231">
        <f>SUM(D27+D28)</f>
        <v>642.8</v>
      </c>
    </row>
    <row r="27" spans="1:4" s="180" customFormat="1" ht="30" customHeight="1">
      <c r="A27" s="222" t="s">
        <v>259</v>
      </c>
      <c r="B27" s="38" t="s">
        <v>598</v>
      </c>
      <c r="C27" s="232" t="s">
        <v>224</v>
      </c>
      <c r="D27" s="233">
        <v>0</v>
      </c>
    </row>
    <row r="28" spans="1:4" s="180" customFormat="1" ht="15.75" customHeight="1">
      <c r="A28" s="234" t="s">
        <v>314</v>
      </c>
      <c r="B28" s="38" t="s">
        <v>17</v>
      </c>
      <c r="C28" s="232" t="s">
        <v>369</v>
      </c>
      <c r="D28" s="233">
        <v>642.8</v>
      </c>
    </row>
    <row r="29" spans="1:4" ht="19.5" customHeight="1">
      <c r="A29" s="220" t="s">
        <v>148</v>
      </c>
      <c r="B29" s="32" t="s">
        <v>561</v>
      </c>
      <c r="C29" s="88" t="s">
        <v>241</v>
      </c>
      <c r="D29" s="231">
        <f>SUM(D30)</f>
        <v>315</v>
      </c>
    </row>
    <row r="30" spans="1:4" s="180" customFormat="1" ht="17.25" customHeight="1">
      <c r="A30" s="222" t="s">
        <v>260</v>
      </c>
      <c r="B30" s="38" t="s">
        <v>18</v>
      </c>
      <c r="C30" s="89" t="s">
        <v>395</v>
      </c>
      <c r="D30" s="233">
        <v>315</v>
      </c>
    </row>
    <row r="31" spans="1:4" ht="16.5" customHeight="1">
      <c r="A31" s="220" t="s">
        <v>151</v>
      </c>
      <c r="B31" s="32" t="s">
        <v>51</v>
      </c>
      <c r="C31" s="88" t="s">
        <v>242</v>
      </c>
      <c r="D31" s="231">
        <f>SUM(D32+D33)</f>
        <v>2802.9</v>
      </c>
    </row>
    <row r="32" spans="1:4" s="180" customFormat="1" ht="15.75" customHeight="1">
      <c r="A32" s="222" t="s">
        <v>261</v>
      </c>
      <c r="B32" s="38" t="s">
        <v>567</v>
      </c>
      <c r="C32" s="89" t="s">
        <v>243</v>
      </c>
      <c r="D32" s="233">
        <v>39.3</v>
      </c>
    </row>
    <row r="33" spans="1:4" s="180" customFormat="1" ht="16.5" customHeight="1">
      <c r="A33" s="234" t="s">
        <v>315</v>
      </c>
      <c r="B33" s="38" t="s">
        <v>100</v>
      </c>
      <c r="C33" s="89" t="s">
        <v>368</v>
      </c>
      <c r="D33" s="233">
        <v>2763.6</v>
      </c>
    </row>
    <row r="34" spans="1:4" ht="19.5" customHeight="1">
      <c r="A34" s="220" t="s">
        <v>262</v>
      </c>
      <c r="B34" s="32" t="s">
        <v>572</v>
      </c>
      <c r="C34" s="88" t="s">
        <v>244</v>
      </c>
      <c r="D34" s="231">
        <f>SUM(D35)</f>
        <v>122.5</v>
      </c>
    </row>
    <row r="35" spans="1:4" s="180" customFormat="1" ht="18" customHeight="1">
      <c r="A35" s="222" t="s">
        <v>263</v>
      </c>
      <c r="B35" s="38" t="s">
        <v>447</v>
      </c>
      <c r="C35" s="89" t="s">
        <v>7</v>
      </c>
      <c r="D35" s="233">
        <v>122.5</v>
      </c>
    </row>
    <row r="36" spans="1:4" ht="18" customHeight="1">
      <c r="A36" s="220" t="s">
        <v>264</v>
      </c>
      <c r="B36" s="32" t="s">
        <v>245</v>
      </c>
      <c r="C36" s="88" t="s">
        <v>246</v>
      </c>
      <c r="D36" s="231">
        <f>SUM(D37)</f>
        <v>164</v>
      </c>
    </row>
    <row r="37" spans="1:4" s="180" customFormat="1" ht="17.25" customHeight="1">
      <c r="A37" s="222" t="s">
        <v>265</v>
      </c>
      <c r="B37" s="38" t="s">
        <v>97</v>
      </c>
      <c r="C37" s="89" t="s">
        <v>450</v>
      </c>
      <c r="D37" s="233">
        <v>164</v>
      </c>
    </row>
    <row r="38" spans="1:4" s="101" customFormat="1" ht="21.75" customHeight="1">
      <c r="A38" s="221"/>
      <c r="B38" s="221" t="s">
        <v>318</v>
      </c>
      <c r="C38" s="88"/>
      <c r="D38" s="230">
        <f>SUM(D13+D20+D22+D24+D26+D29+D31+D34+D36)</f>
        <v>7624.4</v>
      </c>
    </row>
    <row r="41" spans="3:4" ht="12.75">
      <c r="C41" s="178"/>
      <c r="D41" s="10"/>
    </row>
    <row r="42" spans="3:4" ht="12.75">
      <c r="C42" s="9"/>
      <c r="D42" s="9"/>
    </row>
    <row r="43" spans="3:4" ht="12.75">
      <c r="C43" s="178"/>
      <c r="D43" s="10"/>
    </row>
  </sheetData>
  <sheetProtection/>
  <mergeCells count="11">
    <mergeCell ref="A4:D4"/>
    <mergeCell ref="A5:D5"/>
    <mergeCell ref="A6:D6"/>
    <mergeCell ref="A7:D7"/>
    <mergeCell ref="A8:D8"/>
    <mergeCell ref="A1:D1"/>
    <mergeCell ref="A11:D11"/>
    <mergeCell ref="A9:D9"/>
    <mergeCell ref="A10:D10"/>
    <mergeCell ref="A2:D2"/>
    <mergeCell ref="A3:D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2014-04-18T09:48:08Z</cp:lastPrinted>
  <dcterms:created xsi:type="dcterms:W3CDTF">1996-10-08T23:32:33Z</dcterms:created>
  <dcterms:modified xsi:type="dcterms:W3CDTF">2014-04-23T16:23:50Z</dcterms:modified>
  <cp:category/>
  <cp:version/>
  <cp:contentType/>
  <cp:contentStatus/>
</cp:coreProperties>
</file>